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ggeara_sb_gob_do/Documents/Escritorio/Coordinación Información Usuario/Transparencia/2023/Q2/"/>
    </mc:Choice>
  </mc:AlternateContent>
  <xr:revisionPtr revIDLastSave="0" documentId="8_{53282A19-DEE8-44EF-A87D-72B95D3A230E}" xr6:coauthVersionLast="47" xr6:coauthVersionMax="47" xr10:uidLastSave="{00000000-0000-0000-0000-000000000000}"/>
  <workbookProtection workbookAlgorithmName="SHA-512" workbookHashValue="Kcj/WMsKCAIfywDT4cDa0q34TnBPllSkQQ8a6zm53ZoXoSgvmnYKyIM7XCcl61pNdPgohKkW52kOXaIb8WQaVg==" workbookSaltValue="H8CSIyZkcxZmvDFvBBPoMA==" workbookSpinCount="100000" lockStructure="1"/>
  <bookViews>
    <workbookView xWindow="-120" yWindow="-120" windowWidth="20730" windowHeight="11160" firstSheet="5" activeTab="8" xr2:uid="{00000000-000D-0000-FFFF-FFFF00000000}"/>
  </bookViews>
  <sheets>
    <sheet name="Hoja1" sheetId="15" state="hidden" r:id="rId1"/>
    <sheet name="Flujo de contactos" sheetId="16" r:id="rId2"/>
    <sheet name="Razones de contacto" sheetId="17" r:id="rId3"/>
    <sheet name="Experiencia del usuario" sheetId="14" r:id="rId4"/>
    <sheet name="Reclamaciones" sheetId="1" r:id="rId5"/>
    <sheet name="Reclamaciones Más Frecuentes" sheetId="7" r:id="rId6"/>
    <sheet name="Información Financiera" sheetId="5" r:id="rId7"/>
    <sheet name="Central de Riesgo" sheetId="4" r:id="rId8"/>
    <sheet name="Contratos" sheetId="11" r:id="rId9"/>
  </sheets>
  <externalReferences>
    <externalReference r:id="rId10"/>
  </externalReferences>
  <definedNames>
    <definedName name="_xlnm._FilterDatabase" localSheetId="6" hidden="1">'Información Financiera'!$B$4:$D$38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6" l="1"/>
  <c r="D50" i="16"/>
  <c r="E50" i="16"/>
  <c r="F50" i="16"/>
  <c r="G50" i="16"/>
  <c r="B50" i="16"/>
  <c r="C46" i="16"/>
  <c r="D46" i="16"/>
  <c r="E46" i="16"/>
  <c r="F46" i="16"/>
  <c r="G46" i="16"/>
  <c r="B46" i="16"/>
  <c r="C597" i="17"/>
  <c r="I596" i="17"/>
  <c r="H596" i="17"/>
  <c r="G596" i="17"/>
  <c r="F596" i="17"/>
  <c r="E596" i="17"/>
  <c r="D596" i="17"/>
  <c r="C596" i="17"/>
  <c r="I595" i="17"/>
  <c r="I594" i="17"/>
  <c r="I593" i="17"/>
  <c r="I592" i="17"/>
  <c r="I591" i="17"/>
  <c r="I590" i="17"/>
  <c r="I589" i="17"/>
  <c r="I588" i="17"/>
  <c r="I587" i="17"/>
  <c r="I586" i="17"/>
  <c r="I585" i="17"/>
  <c r="I584" i="17"/>
  <c r="I583" i="17"/>
  <c r="I582" i="17"/>
  <c r="I581" i="17"/>
  <c r="I580" i="17"/>
  <c r="I579" i="17"/>
  <c r="I578" i="17"/>
  <c r="H577" i="17"/>
  <c r="G577" i="17"/>
  <c r="F577" i="17"/>
  <c r="F597" i="17" s="1"/>
  <c r="E577" i="17"/>
  <c r="E597" i="17" s="1"/>
  <c r="D577" i="17"/>
  <c r="D597" i="17" s="1"/>
  <c r="C577" i="17"/>
  <c r="I577" i="17" s="1"/>
  <c r="I576" i="17"/>
  <c r="I575" i="17"/>
  <c r="I574" i="17"/>
  <c r="I573" i="17"/>
  <c r="I572" i="17"/>
  <c r="I571" i="17"/>
  <c r="I570" i="17"/>
  <c r="I569" i="17"/>
  <c r="I568" i="17"/>
  <c r="I567" i="17"/>
  <c r="I566" i="17"/>
  <c r="I565" i="17"/>
  <c r="I564" i="17"/>
  <c r="I563" i="17"/>
  <c r="I562" i="17"/>
  <c r="I561" i="17"/>
  <c r="I560" i="17"/>
  <c r="I559" i="17"/>
  <c r="H558" i="17"/>
  <c r="H597" i="17" s="1"/>
  <c r="G558" i="17"/>
  <c r="I558" i="17" s="1"/>
  <c r="F558" i="17"/>
  <c r="E558" i="17"/>
  <c r="D558" i="17"/>
  <c r="C558" i="17"/>
  <c r="I557" i="17"/>
  <c r="I556" i="17"/>
  <c r="I555" i="17"/>
  <c r="I554" i="17"/>
  <c r="I553" i="17"/>
  <c r="I552" i="17"/>
  <c r="I551" i="17"/>
  <c r="I550" i="17"/>
  <c r="I549" i="17"/>
  <c r="I548" i="17"/>
  <c r="I547" i="17"/>
  <c r="I546" i="17"/>
  <c r="I545" i="17"/>
  <c r="I544" i="17"/>
  <c r="I543" i="17"/>
  <c r="I542" i="17"/>
  <c r="I541" i="17"/>
  <c r="I540" i="17"/>
  <c r="H538" i="17"/>
  <c r="G538" i="17"/>
  <c r="F538" i="17"/>
  <c r="E538" i="17"/>
  <c r="D538" i="17"/>
  <c r="I538" i="17" s="1"/>
  <c r="C538" i="17"/>
  <c r="I526" i="17"/>
  <c r="H519" i="17"/>
  <c r="G519" i="17"/>
  <c r="F519" i="17"/>
  <c r="E519" i="17"/>
  <c r="D519" i="17"/>
  <c r="C519" i="17"/>
  <c r="I519" i="17" s="1"/>
  <c r="I518" i="17"/>
  <c r="I517" i="17"/>
  <c r="I516" i="17"/>
  <c r="I515" i="17"/>
  <c r="I514" i="17"/>
  <c r="I513" i="17"/>
  <c r="I512" i="17"/>
  <c r="I511" i="17"/>
  <c r="I510" i="17"/>
  <c r="I509" i="17"/>
  <c r="I508" i="17"/>
  <c r="I507" i="17"/>
  <c r="I506" i="17"/>
  <c r="I505" i="17"/>
  <c r="I504" i="17"/>
  <c r="I503" i="17"/>
  <c r="I502" i="17"/>
  <c r="I501" i="17"/>
  <c r="H500" i="17"/>
  <c r="G500" i="17"/>
  <c r="G539" i="17" s="1"/>
  <c r="I539" i="17" s="1"/>
  <c r="F500" i="17"/>
  <c r="E500" i="17"/>
  <c r="D500" i="17"/>
  <c r="C500" i="17"/>
  <c r="I499" i="17"/>
  <c r="I498" i="17"/>
  <c r="I497" i="17"/>
  <c r="I496" i="17"/>
  <c r="I495" i="17"/>
  <c r="I494" i="17"/>
  <c r="I493" i="17"/>
  <c r="I492" i="17"/>
  <c r="I491" i="17"/>
  <c r="I490" i="17"/>
  <c r="I489" i="17"/>
  <c r="I488" i="17"/>
  <c r="I487" i="17"/>
  <c r="I486" i="17"/>
  <c r="I485" i="17"/>
  <c r="I484" i="17"/>
  <c r="I483" i="17"/>
  <c r="I482" i="17"/>
  <c r="D481" i="17"/>
  <c r="I480" i="17"/>
  <c r="H480" i="17"/>
  <c r="G480" i="17"/>
  <c r="F480" i="17"/>
  <c r="E480" i="17"/>
  <c r="D480" i="17"/>
  <c r="C480" i="17"/>
  <c r="I479" i="17"/>
  <c r="I478" i="17"/>
  <c r="I477" i="17"/>
  <c r="I476" i="17"/>
  <c r="I475" i="17"/>
  <c r="I474" i="17"/>
  <c r="I473" i="17"/>
  <c r="I472" i="17"/>
  <c r="I471" i="17"/>
  <c r="I470" i="17"/>
  <c r="I469" i="17"/>
  <c r="I468" i="17"/>
  <c r="I467" i="17"/>
  <c r="I466" i="17"/>
  <c r="I465" i="17"/>
  <c r="I464" i="17"/>
  <c r="I463" i="17"/>
  <c r="I462" i="17"/>
  <c r="I461" i="17"/>
  <c r="H460" i="17"/>
  <c r="H481" i="17" s="1"/>
  <c r="G460" i="17"/>
  <c r="G481" i="17" s="1"/>
  <c r="F460" i="17"/>
  <c r="F481" i="17" s="1"/>
  <c r="E460" i="17"/>
  <c r="I460" i="17" s="1"/>
  <c r="D460" i="17"/>
  <c r="C460" i="17"/>
  <c r="I459" i="17"/>
  <c r="I458" i="17"/>
  <c r="I457" i="17"/>
  <c r="I456" i="17"/>
  <c r="I455" i="17"/>
  <c r="I454" i="17"/>
  <c r="I453" i="17"/>
  <c r="I452" i="17"/>
  <c r="I451" i="17"/>
  <c r="I450" i="17"/>
  <c r="I449" i="17"/>
  <c r="I448" i="17"/>
  <c r="I447" i="17"/>
  <c r="I446" i="17"/>
  <c r="I445" i="17"/>
  <c r="I444" i="17"/>
  <c r="I443" i="17"/>
  <c r="I442" i="17"/>
  <c r="I441" i="17"/>
  <c r="H440" i="17"/>
  <c r="F440" i="17"/>
  <c r="E440" i="17"/>
  <c r="D440" i="17"/>
  <c r="C440" i="17"/>
  <c r="I440" i="17" s="1"/>
  <c r="I439" i="17"/>
  <c r="I438" i="17"/>
  <c r="I437" i="17"/>
  <c r="I436" i="17"/>
  <c r="I435" i="17"/>
  <c r="I434" i="17"/>
  <c r="I433" i="17"/>
  <c r="I432" i="17"/>
  <c r="I431" i="17"/>
  <c r="I430" i="17"/>
  <c r="I429" i="17"/>
  <c r="I428" i="17"/>
  <c r="I427" i="17"/>
  <c r="I426" i="17"/>
  <c r="I425" i="17"/>
  <c r="I424" i="17"/>
  <c r="I423" i="17"/>
  <c r="I422" i="17"/>
  <c r="I421" i="17"/>
  <c r="H420" i="17"/>
  <c r="E420" i="17"/>
  <c r="H419" i="17"/>
  <c r="F419" i="17"/>
  <c r="E419" i="17"/>
  <c r="D419" i="17"/>
  <c r="C419" i="17"/>
  <c r="I419" i="17" s="1"/>
  <c r="I418" i="17"/>
  <c r="I417" i="17"/>
  <c r="I416" i="17"/>
  <c r="I415" i="17"/>
  <c r="I414" i="17"/>
  <c r="I413" i="17"/>
  <c r="I412" i="17"/>
  <c r="I411" i="17"/>
  <c r="I410" i="17"/>
  <c r="I409" i="17"/>
  <c r="I408" i="17"/>
  <c r="I407" i="17"/>
  <c r="I406" i="17"/>
  <c r="I405" i="17"/>
  <c r="I404" i="17"/>
  <c r="I403" i="17"/>
  <c r="I402" i="17"/>
  <c r="I401" i="17"/>
  <c r="I400" i="17"/>
  <c r="H399" i="17"/>
  <c r="F399" i="17"/>
  <c r="I399" i="17" s="1"/>
  <c r="E399" i="17"/>
  <c r="D399" i="17"/>
  <c r="C399" i="17"/>
  <c r="I398" i="17"/>
  <c r="I397" i="17"/>
  <c r="I396" i="17"/>
  <c r="I395" i="17"/>
  <c r="I394" i="17"/>
  <c r="I393" i="17"/>
  <c r="I392" i="17"/>
  <c r="I391" i="17"/>
  <c r="I390" i="17"/>
  <c r="I389" i="17"/>
  <c r="I388" i="17"/>
  <c r="I387" i="17"/>
  <c r="I386" i="17"/>
  <c r="I385" i="17"/>
  <c r="I384" i="17"/>
  <c r="I383" i="17"/>
  <c r="I382" i="17"/>
  <c r="I381" i="17"/>
  <c r="I380" i="17"/>
  <c r="H379" i="17"/>
  <c r="F379" i="17"/>
  <c r="E379" i="17"/>
  <c r="D379" i="17"/>
  <c r="D420" i="17" s="1"/>
  <c r="C379" i="17"/>
  <c r="I379" i="17" s="1"/>
  <c r="I420" i="17" s="1"/>
  <c r="I378" i="17"/>
  <c r="I377" i="17"/>
  <c r="I376" i="17"/>
  <c r="I375" i="17"/>
  <c r="I374" i="17"/>
  <c r="I373" i="17"/>
  <c r="I372" i="17"/>
  <c r="I371" i="17"/>
  <c r="I370" i="17"/>
  <c r="I369" i="17"/>
  <c r="I368" i="17"/>
  <c r="I367" i="17"/>
  <c r="I366" i="17"/>
  <c r="I365" i="17"/>
  <c r="I364" i="17"/>
  <c r="I363" i="17"/>
  <c r="I362" i="17"/>
  <c r="I361" i="17"/>
  <c r="I360" i="17"/>
  <c r="F359" i="17"/>
  <c r="H358" i="17"/>
  <c r="F358" i="17"/>
  <c r="E358" i="17"/>
  <c r="D358" i="17"/>
  <c r="C358" i="17"/>
  <c r="I358" i="17" s="1"/>
  <c r="I357" i="17"/>
  <c r="I356" i="17"/>
  <c r="I355" i="17"/>
  <c r="I354" i="17"/>
  <c r="I353" i="17"/>
  <c r="I352" i="17"/>
  <c r="I351" i="17"/>
  <c r="I350" i="17"/>
  <c r="I349" i="17"/>
  <c r="I348" i="17"/>
  <c r="I347" i="17"/>
  <c r="I346" i="17"/>
  <c r="I345" i="17"/>
  <c r="I344" i="17"/>
  <c r="I343" i="17"/>
  <c r="I342" i="17"/>
  <c r="I341" i="17"/>
  <c r="I340" i="17"/>
  <c r="I339" i="17"/>
  <c r="H338" i="17"/>
  <c r="H359" i="17" s="1"/>
  <c r="F338" i="17"/>
  <c r="E338" i="17"/>
  <c r="D338" i="17"/>
  <c r="C338" i="17"/>
  <c r="I337" i="17"/>
  <c r="I336" i="17"/>
  <c r="I335" i="17"/>
  <c r="I334" i="17"/>
  <c r="I333" i="17"/>
  <c r="I332" i="17"/>
  <c r="I331" i="17"/>
  <c r="I330" i="17"/>
  <c r="I329" i="17"/>
  <c r="I328" i="17"/>
  <c r="I327" i="17"/>
  <c r="I326" i="17"/>
  <c r="I325" i="17"/>
  <c r="I324" i="17"/>
  <c r="I323" i="17"/>
  <c r="I322" i="17"/>
  <c r="I321" i="17"/>
  <c r="I320" i="17"/>
  <c r="I319" i="17"/>
  <c r="H318" i="17"/>
  <c r="F318" i="17"/>
  <c r="E318" i="17"/>
  <c r="E359" i="17" s="1"/>
  <c r="D318" i="17"/>
  <c r="D359" i="17" s="1"/>
  <c r="C318" i="17"/>
  <c r="C359" i="17" s="1"/>
  <c r="I317" i="17"/>
  <c r="I316" i="17"/>
  <c r="I315" i="17"/>
  <c r="I314" i="17"/>
  <c r="I313" i="17"/>
  <c r="I312" i="17"/>
  <c r="I311" i="17"/>
  <c r="I310" i="17"/>
  <c r="I309" i="17"/>
  <c r="I308" i="17"/>
  <c r="I307" i="17"/>
  <c r="I306" i="17"/>
  <c r="I305" i="17"/>
  <c r="I304" i="17"/>
  <c r="I303" i="17"/>
  <c r="I302" i="17"/>
  <c r="I301" i="17"/>
  <c r="I300" i="17"/>
  <c r="I299" i="17"/>
  <c r="H298" i="17"/>
  <c r="H297" i="17"/>
  <c r="F297" i="17"/>
  <c r="E297" i="17"/>
  <c r="D297" i="17"/>
  <c r="C297" i="17"/>
  <c r="I297" i="17" s="1"/>
  <c r="I296" i="17"/>
  <c r="I295" i="17"/>
  <c r="I294" i="17"/>
  <c r="I293" i="17"/>
  <c r="I292" i="17"/>
  <c r="I291" i="17"/>
  <c r="I290" i="17"/>
  <c r="I289" i="17"/>
  <c r="I288" i="17"/>
  <c r="I287" i="17"/>
  <c r="I286" i="17"/>
  <c r="I285" i="17"/>
  <c r="I284" i="17"/>
  <c r="I283" i="17"/>
  <c r="I282" i="17"/>
  <c r="I281" i="17"/>
  <c r="I280" i="17"/>
  <c r="I279" i="17"/>
  <c r="I278" i="17"/>
  <c r="I277" i="17"/>
  <c r="H277" i="17"/>
  <c r="F277" i="17"/>
  <c r="E277" i="17"/>
  <c r="D277" i="17"/>
  <c r="C277" i="17"/>
  <c r="I276" i="17"/>
  <c r="I275" i="17"/>
  <c r="I274" i="17"/>
  <c r="I273" i="17"/>
  <c r="I272" i="17"/>
  <c r="I271" i="17"/>
  <c r="I270" i="17"/>
  <c r="I269" i="17"/>
  <c r="I268" i="17"/>
  <c r="I267" i="17"/>
  <c r="I266" i="17"/>
  <c r="I265" i="17"/>
  <c r="I264" i="17"/>
  <c r="I263" i="17"/>
  <c r="I262" i="17"/>
  <c r="I261" i="17"/>
  <c r="I260" i="17"/>
  <c r="I259" i="17"/>
  <c r="I258" i="17"/>
  <c r="H257" i="17"/>
  <c r="F257" i="17"/>
  <c r="F298" i="17" s="1"/>
  <c r="E257" i="17"/>
  <c r="E298" i="17" s="1"/>
  <c r="D257" i="17"/>
  <c r="D298" i="17" s="1"/>
  <c r="C257" i="17"/>
  <c r="C298" i="17" s="1"/>
  <c r="I256" i="17"/>
  <c r="I255" i="17"/>
  <c r="I254" i="17"/>
  <c r="I253" i="17"/>
  <c r="I252" i="17"/>
  <c r="I251" i="17"/>
  <c r="I250" i="17"/>
  <c r="I249" i="17"/>
  <c r="I248" i="17"/>
  <c r="I247" i="17"/>
  <c r="I246" i="17"/>
  <c r="I245" i="17"/>
  <c r="I244" i="17"/>
  <c r="I243" i="17"/>
  <c r="I242" i="17"/>
  <c r="I241" i="17"/>
  <c r="I240" i="17"/>
  <c r="I239" i="17"/>
  <c r="I238" i="17"/>
  <c r="H236" i="17"/>
  <c r="H237" i="17" s="1"/>
  <c r="F236" i="17"/>
  <c r="F237" i="17" s="1"/>
  <c r="E236" i="17"/>
  <c r="E237" i="17" s="1"/>
  <c r="D236" i="17"/>
  <c r="I236" i="17" s="1"/>
  <c r="C236" i="17"/>
  <c r="I235" i="17"/>
  <c r="I234" i="17"/>
  <c r="I233" i="17"/>
  <c r="I232" i="17"/>
  <c r="I231" i="17"/>
  <c r="I230" i="17"/>
  <c r="I229" i="17"/>
  <c r="I228" i="17"/>
  <c r="I227" i="17"/>
  <c r="I226" i="17"/>
  <c r="I225" i="17"/>
  <c r="I224" i="17"/>
  <c r="I223" i="17"/>
  <c r="I222" i="17"/>
  <c r="I221" i="17"/>
  <c r="I220" i="17"/>
  <c r="I219" i="17"/>
  <c r="I218" i="17"/>
  <c r="I217" i="17"/>
  <c r="H217" i="17"/>
  <c r="F217" i="17"/>
  <c r="E217" i="17"/>
  <c r="D217" i="17"/>
  <c r="C217" i="17"/>
  <c r="C237" i="17" s="1"/>
  <c r="I216" i="17"/>
  <c r="I215" i="17"/>
  <c r="I214" i="17"/>
  <c r="I213" i="17"/>
  <c r="I212" i="17"/>
  <c r="I211" i="17"/>
  <c r="I210" i="17"/>
  <c r="I209" i="17"/>
  <c r="I208" i="17"/>
  <c r="I207" i="17"/>
  <c r="I206" i="17"/>
  <c r="I205" i="17"/>
  <c r="I204" i="17"/>
  <c r="I203" i="17"/>
  <c r="I202" i="17"/>
  <c r="I201" i="17"/>
  <c r="I200" i="17"/>
  <c r="I199" i="17"/>
  <c r="H198" i="17"/>
  <c r="F198" i="17"/>
  <c r="E198" i="17"/>
  <c r="D198" i="17"/>
  <c r="C198" i="17"/>
  <c r="I198" i="17" s="1"/>
  <c r="I197" i="17"/>
  <c r="I196" i="17"/>
  <c r="I195" i="17"/>
  <c r="I194" i="17"/>
  <c r="I193" i="17"/>
  <c r="I192" i="17"/>
  <c r="I191" i="17"/>
  <c r="I190" i="17"/>
  <c r="I189" i="17"/>
  <c r="I188" i="17"/>
  <c r="I187" i="17"/>
  <c r="I186" i="17"/>
  <c r="I185" i="17"/>
  <c r="I184" i="17"/>
  <c r="I183" i="17"/>
  <c r="I182" i="17"/>
  <c r="I181" i="17"/>
  <c r="I180" i="17"/>
  <c r="F179" i="17"/>
  <c r="H178" i="17"/>
  <c r="F178" i="17"/>
  <c r="E178" i="17"/>
  <c r="E179" i="17" s="1"/>
  <c r="D178" i="17"/>
  <c r="D179" i="17" s="1"/>
  <c r="C178" i="17"/>
  <c r="C179" i="17" s="1"/>
  <c r="I177" i="17"/>
  <c r="I176" i="17"/>
  <c r="I175" i="17"/>
  <c r="I174" i="17"/>
  <c r="I173" i="17"/>
  <c r="I172" i="17"/>
  <c r="I171" i="17"/>
  <c r="I170" i="17"/>
  <c r="I169" i="17"/>
  <c r="I168" i="17"/>
  <c r="I167" i="17"/>
  <c r="I166" i="17"/>
  <c r="I165" i="17"/>
  <c r="I164" i="17"/>
  <c r="I163" i="17"/>
  <c r="I162" i="17"/>
  <c r="I161" i="17"/>
  <c r="H160" i="17"/>
  <c r="H179" i="17" s="1"/>
  <c r="F160" i="17"/>
  <c r="E160" i="17"/>
  <c r="I160" i="17" s="1"/>
  <c r="D160" i="17"/>
  <c r="C160" i="17"/>
  <c r="I159" i="17"/>
  <c r="I158" i="17"/>
  <c r="I157" i="17"/>
  <c r="I156" i="17"/>
  <c r="I155" i="17"/>
  <c r="I154" i="17"/>
  <c r="I153" i="17"/>
  <c r="I152" i="17"/>
  <c r="I151" i="17"/>
  <c r="I150" i="17"/>
  <c r="I149" i="17"/>
  <c r="I148" i="17"/>
  <c r="I147" i="17"/>
  <c r="I146" i="17"/>
  <c r="I145" i="17"/>
  <c r="I144" i="17"/>
  <c r="I143" i="17"/>
  <c r="I142" i="17"/>
  <c r="H142" i="17"/>
  <c r="F142" i="17"/>
  <c r="E142" i="17"/>
  <c r="D142" i="17"/>
  <c r="C142" i="17"/>
  <c r="I141" i="17"/>
  <c r="I140" i="17"/>
  <c r="I139" i="17"/>
  <c r="I138" i="17"/>
  <c r="I137" i="17"/>
  <c r="I136" i="17"/>
  <c r="I135" i="17"/>
  <c r="I134" i="17"/>
  <c r="I133" i="17"/>
  <c r="I132" i="17"/>
  <c r="I131" i="17"/>
  <c r="I130" i="17"/>
  <c r="I129" i="17"/>
  <c r="I128" i="17"/>
  <c r="I127" i="17"/>
  <c r="I126" i="17"/>
  <c r="I125" i="17"/>
  <c r="H124" i="17"/>
  <c r="F124" i="17"/>
  <c r="E124" i="17"/>
  <c r="D124" i="17"/>
  <c r="C124" i="17"/>
  <c r="I123" i="17"/>
  <c r="I124" i="17" s="1"/>
  <c r="I105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H71" i="17"/>
  <c r="F71" i="17"/>
  <c r="E71" i="17"/>
  <c r="D71" i="17"/>
  <c r="C71" i="17"/>
  <c r="I70" i="17"/>
  <c r="I69" i="17"/>
  <c r="I68" i="17"/>
  <c r="I67" i="17"/>
  <c r="I66" i="17"/>
  <c r="I65" i="17"/>
  <c r="I64" i="17"/>
  <c r="I63" i="17"/>
  <c r="I62" i="17"/>
  <c r="I61" i="17"/>
  <c r="I60" i="17"/>
  <c r="I59" i="17"/>
  <c r="I58" i="17"/>
  <c r="I57" i="17"/>
  <c r="I56" i="17"/>
  <c r="I55" i="17"/>
  <c r="I54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I40" i="17"/>
  <c r="I39" i="17"/>
  <c r="I38" i="17"/>
  <c r="I37" i="17"/>
  <c r="H49" i="16"/>
  <c r="H48" i="16"/>
  <c r="H47" i="16"/>
  <c r="H50" i="16" s="1"/>
  <c r="H45" i="16"/>
  <c r="H44" i="16"/>
  <c r="H43" i="16"/>
  <c r="H46" i="16" s="1"/>
  <c r="G42" i="16"/>
  <c r="F42" i="16"/>
  <c r="E42" i="16"/>
  <c r="D42" i="16"/>
  <c r="C42" i="16"/>
  <c r="B42" i="16"/>
  <c r="H41" i="16"/>
  <c r="H40" i="16"/>
  <c r="H39" i="16"/>
  <c r="H42" i="16" s="1"/>
  <c r="G38" i="16"/>
  <c r="E38" i="16"/>
  <c r="D38" i="16"/>
  <c r="C38" i="16"/>
  <c r="B38" i="16"/>
  <c r="H37" i="16"/>
  <c r="H36" i="16"/>
  <c r="H35" i="16"/>
  <c r="H38" i="16" s="1"/>
  <c r="H34" i="16"/>
  <c r="G34" i="16"/>
  <c r="E34" i="16"/>
  <c r="D34" i="16"/>
  <c r="C34" i="16"/>
  <c r="B34" i="16"/>
  <c r="H33" i="16"/>
  <c r="H32" i="16"/>
  <c r="H31" i="16"/>
  <c r="G30" i="16"/>
  <c r="H30" i="16" s="1"/>
  <c r="E30" i="16"/>
  <c r="D30" i="16"/>
  <c r="C30" i="16"/>
  <c r="B30" i="16"/>
  <c r="H29" i="16"/>
  <c r="H28" i="16"/>
  <c r="H27" i="16"/>
  <c r="G26" i="16"/>
  <c r="E26" i="16"/>
  <c r="H26" i="16" s="1"/>
  <c r="D26" i="16"/>
  <c r="C26" i="16"/>
  <c r="B26" i="16"/>
  <c r="H25" i="16"/>
  <c r="H24" i="16"/>
  <c r="H23" i="16"/>
  <c r="G22" i="16"/>
  <c r="E22" i="16"/>
  <c r="D22" i="16"/>
  <c r="H22" i="16" s="1"/>
  <c r="C22" i="16"/>
  <c r="B22" i="16"/>
  <c r="H21" i="16"/>
  <c r="H20" i="16"/>
  <c r="H19" i="16"/>
  <c r="G18" i="16"/>
  <c r="E18" i="16"/>
  <c r="D18" i="16"/>
  <c r="C18" i="16"/>
  <c r="H18" i="16" s="1"/>
  <c r="B18" i="16"/>
  <c r="H17" i="16"/>
  <c r="H16" i="16"/>
  <c r="H15" i="16"/>
  <c r="G14" i="16"/>
  <c r="E14" i="16"/>
  <c r="D14" i="16"/>
  <c r="C14" i="16"/>
  <c r="B14" i="16"/>
  <c r="H14" i="16" s="1"/>
  <c r="H13" i="16"/>
  <c r="H12" i="16"/>
  <c r="H11" i="16"/>
  <c r="G10" i="16"/>
  <c r="E10" i="16"/>
  <c r="D10" i="16"/>
  <c r="C10" i="16"/>
  <c r="B10" i="16"/>
  <c r="H10" i="16" s="1"/>
  <c r="H9" i="16"/>
  <c r="H8" i="16"/>
  <c r="H7" i="16"/>
  <c r="G6" i="16"/>
  <c r="E6" i="16"/>
  <c r="D6" i="16"/>
  <c r="C6" i="16"/>
  <c r="B6" i="16"/>
  <c r="H6" i="16" s="1"/>
  <c r="H5" i="16"/>
  <c r="H4" i="16"/>
  <c r="D51" i="11"/>
  <c r="C51" i="11"/>
  <c r="C50" i="4"/>
  <c r="D50" i="4"/>
  <c r="D46" i="4"/>
  <c r="C46" i="4"/>
  <c r="C42" i="4"/>
  <c r="D42" i="4"/>
  <c r="D50" i="5"/>
  <c r="C50" i="5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I237" i="17" l="1"/>
  <c r="I338" i="17"/>
  <c r="F420" i="17"/>
  <c r="C481" i="17"/>
  <c r="I500" i="17"/>
  <c r="I257" i="17"/>
  <c r="I298" i="17" s="1"/>
  <c r="G597" i="17"/>
  <c r="I597" i="17" s="1"/>
  <c r="E481" i="17"/>
  <c r="I178" i="17"/>
  <c r="I179" i="17" s="1"/>
  <c r="D237" i="17"/>
  <c r="I318" i="17"/>
  <c r="I359" i="17" s="1"/>
  <c r="C420" i="17"/>
  <c r="R51" i="1"/>
  <c r="P51" i="1"/>
  <c r="M51" i="1"/>
  <c r="L51" i="1"/>
  <c r="N51" i="1" s="1"/>
  <c r="K51" i="1"/>
  <c r="J51" i="1"/>
  <c r="I51" i="1"/>
  <c r="H51" i="1"/>
  <c r="G51" i="1"/>
  <c r="F51" i="1"/>
  <c r="E51" i="1"/>
  <c r="D51" i="1"/>
  <c r="C51" i="1"/>
  <c r="Q50" i="1"/>
  <c r="O50" i="1"/>
  <c r="N50" i="1"/>
  <c r="Q49" i="1"/>
  <c r="O49" i="1"/>
  <c r="N49" i="1"/>
  <c r="Q48" i="1"/>
  <c r="O48" i="1"/>
  <c r="N48" i="1"/>
  <c r="R47" i="1"/>
  <c r="P47" i="1"/>
  <c r="R43" i="1"/>
  <c r="Q41" i="1"/>
  <c r="P43" i="1"/>
  <c r="Q43" i="1" s="1"/>
  <c r="D47" i="1"/>
  <c r="E47" i="1"/>
  <c r="F47" i="1"/>
  <c r="G47" i="1"/>
  <c r="H47" i="1"/>
  <c r="I47" i="1"/>
  <c r="J47" i="1"/>
  <c r="K47" i="1"/>
  <c r="L47" i="1"/>
  <c r="M47" i="1"/>
  <c r="C47" i="1"/>
  <c r="D43" i="1"/>
  <c r="E43" i="1"/>
  <c r="F43" i="1"/>
  <c r="G43" i="1"/>
  <c r="H43" i="1"/>
  <c r="I43" i="1"/>
  <c r="J43" i="1"/>
  <c r="K43" i="1"/>
  <c r="L43" i="1"/>
  <c r="M43" i="1"/>
  <c r="C43" i="1"/>
  <c r="K15" i="1"/>
  <c r="K31" i="1" s="1"/>
  <c r="D47" i="11"/>
  <c r="C47" i="11"/>
  <c r="D43" i="11"/>
  <c r="C43" i="11"/>
  <c r="D39" i="11"/>
  <c r="C39" i="11"/>
  <c r="D35" i="11"/>
  <c r="C35" i="11"/>
  <c r="D31" i="11"/>
  <c r="C31" i="11"/>
  <c r="D27" i="11"/>
  <c r="C27" i="11"/>
  <c r="D23" i="11"/>
  <c r="C23" i="11"/>
  <c r="D19" i="11"/>
  <c r="C19" i="11"/>
  <c r="D15" i="11"/>
  <c r="C15" i="11"/>
  <c r="D11" i="11"/>
  <c r="C11" i="11"/>
  <c r="D7" i="11"/>
  <c r="C7" i="11"/>
  <c r="D38" i="4"/>
  <c r="C38" i="4"/>
  <c r="D34" i="4"/>
  <c r="C34" i="4"/>
  <c r="D30" i="4"/>
  <c r="C30" i="4"/>
  <c r="D26" i="4"/>
  <c r="C26" i="4"/>
  <c r="D22" i="4"/>
  <c r="C22" i="4"/>
  <c r="D18" i="4"/>
  <c r="C18" i="4"/>
  <c r="D14" i="4"/>
  <c r="C14" i="4"/>
  <c r="D10" i="4"/>
  <c r="C10" i="4"/>
  <c r="D6" i="4"/>
  <c r="C6" i="4"/>
  <c r="D46" i="5"/>
  <c r="C46" i="5"/>
  <c r="D42" i="5"/>
  <c r="C42" i="5"/>
  <c r="D38" i="5"/>
  <c r="C38" i="5"/>
  <c r="D34" i="5"/>
  <c r="C34" i="5"/>
  <c r="D30" i="5"/>
  <c r="C30" i="5"/>
  <c r="D26" i="5"/>
  <c r="C26" i="5"/>
  <c r="D22" i="5"/>
  <c r="C22" i="5"/>
  <c r="D18" i="5"/>
  <c r="C18" i="5"/>
  <c r="D10" i="5"/>
  <c r="C10" i="5"/>
  <c r="D6" i="5"/>
  <c r="C6" i="5"/>
  <c r="V47" i="7"/>
  <c r="U47" i="7"/>
  <c r="T47" i="7"/>
  <c r="S47" i="7"/>
  <c r="R47" i="7"/>
  <c r="Q47" i="7"/>
  <c r="P47" i="7"/>
  <c r="W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V43" i="7"/>
  <c r="U43" i="7"/>
  <c r="T43" i="7"/>
  <c r="S43" i="7"/>
  <c r="R43" i="7"/>
  <c r="Q43" i="7"/>
  <c r="P43" i="7"/>
  <c r="W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V39" i="7"/>
  <c r="U39" i="7"/>
  <c r="T39" i="7"/>
  <c r="S39" i="7"/>
  <c r="R39" i="7"/>
  <c r="Q39" i="7"/>
  <c r="P39" i="7"/>
  <c r="W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V35" i="7"/>
  <c r="U35" i="7"/>
  <c r="T35" i="7"/>
  <c r="S35" i="7"/>
  <c r="R35" i="7"/>
  <c r="Q35" i="7"/>
  <c r="P35" i="7"/>
  <c r="W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V31" i="7"/>
  <c r="U31" i="7"/>
  <c r="T31" i="7"/>
  <c r="S31" i="7"/>
  <c r="R31" i="7"/>
  <c r="Q31" i="7"/>
  <c r="P31" i="7"/>
  <c r="W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V27" i="7"/>
  <c r="U27" i="7"/>
  <c r="T27" i="7"/>
  <c r="S27" i="7"/>
  <c r="R27" i="7"/>
  <c r="Q27" i="7"/>
  <c r="P27" i="7"/>
  <c r="W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V23" i="7"/>
  <c r="U23" i="7"/>
  <c r="T23" i="7"/>
  <c r="S23" i="7"/>
  <c r="R23" i="7"/>
  <c r="Q23" i="7"/>
  <c r="P23" i="7"/>
  <c r="W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V19" i="7"/>
  <c r="U19" i="7"/>
  <c r="T19" i="7"/>
  <c r="S19" i="7"/>
  <c r="R19" i="7"/>
  <c r="Q19" i="7"/>
  <c r="P19" i="7"/>
  <c r="W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V15" i="7"/>
  <c r="U15" i="7"/>
  <c r="T15" i="7"/>
  <c r="S15" i="7"/>
  <c r="R15" i="7"/>
  <c r="Q15" i="7"/>
  <c r="P15" i="7"/>
  <c r="W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V11" i="7"/>
  <c r="U11" i="7"/>
  <c r="T11" i="7"/>
  <c r="S11" i="7"/>
  <c r="R11" i="7"/>
  <c r="Q11" i="7"/>
  <c r="P11" i="7"/>
  <c r="W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V7" i="7"/>
  <c r="U7" i="7"/>
  <c r="T7" i="7"/>
  <c r="S7" i="7"/>
  <c r="R7" i="7"/>
  <c r="Q7" i="7"/>
  <c r="P7" i="7"/>
  <c r="W7" i="7"/>
  <c r="O7" i="7"/>
  <c r="N7" i="7"/>
  <c r="M7" i="7"/>
  <c r="L7" i="7"/>
  <c r="K7" i="7"/>
  <c r="J7" i="7"/>
  <c r="I7" i="7"/>
  <c r="H7" i="7"/>
  <c r="G7" i="7"/>
  <c r="F7" i="7"/>
  <c r="E7" i="7"/>
  <c r="D7" i="7"/>
  <c r="C7" i="7"/>
  <c r="Q46" i="1"/>
  <c r="O46" i="1"/>
  <c r="N46" i="1"/>
  <c r="Q45" i="1"/>
  <c r="O45" i="1"/>
  <c r="N45" i="1"/>
  <c r="Q44" i="1"/>
  <c r="O44" i="1"/>
  <c r="N44" i="1"/>
  <c r="Q42" i="1"/>
  <c r="O42" i="1"/>
  <c r="N42" i="1"/>
  <c r="O41" i="1"/>
  <c r="N41" i="1"/>
  <c r="Q40" i="1"/>
  <c r="O40" i="1"/>
  <c r="N40" i="1"/>
  <c r="Q38" i="1"/>
  <c r="O38" i="1"/>
  <c r="N38" i="1"/>
  <c r="Q37" i="1"/>
  <c r="O37" i="1"/>
  <c r="N37" i="1"/>
  <c r="Q36" i="1"/>
  <c r="O36" i="1"/>
  <c r="N36" i="1"/>
  <c r="H35" i="1"/>
  <c r="H7" i="1" s="1"/>
  <c r="Q34" i="1"/>
  <c r="O34" i="1"/>
  <c r="N34" i="1"/>
  <c r="Q33" i="1"/>
  <c r="O33" i="1"/>
  <c r="N33" i="1"/>
  <c r="Q32" i="1"/>
  <c r="O32" i="1"/>
  <c r="N32" i="1"/>
  <c r="R31" i="1"/>
  <c r="R35" i="1" s="1"/>
  <c r="H31" i="1"/>
  <c r="G31" i="1"/>
  <c r="F31" i="1"/>
  <c r="F19" i="1" s="1"/>
  <c r="E31" i="1"/>
  <c r="E19" i="1" s="1"/>
  <c r="Q30" i="1"/>
  <c r="O30" i="1"/>
  <c r="N30" i="1"/>
  <c r="Q29" i="1"/>
  <c r="O29" i="1"/>
  <c r="N29" i="1"/>
  <c r="Q28" i="1"/>
  <c r="O28" i="1"/>
  <c r="N28" i="1"/>
  <c r="Q26" i="1"/>
  <c r="O26" i="1"/>
  <c r="N26" i="1"/>
  <c r="Q25" i="1"/>
  <c r="O25" i="1"/>
  <c r="N25" i="1"/>
  <c r="Q24" i="1"/>
  <c r="O24" i="1"/>
  <c r="N24" i="1"/>
  <c r="Q22" i="1"/>
  <c r="O22" i="1"/>
  <c r="N22" i="1"/>
  <c r="Q21" i="1"/>
  <c r="O21" i="1"/>
  <c r="N21" i="1"/>
  <c r="Q20" i="1"/>
  <c r="O20" i="1"/>
  <c r="N20" i="1"/>
  <c r="H19" i="1"/>
  <c r="Q18" i="1"/>
  <c r="O18" i="1"/>
  <c r="N18" i="1"/>
  <c r="Q17" i="1"/>
  <c r="O17" i="1"/>
  <c r="N17" i="1"/>
  <c r="Q16" i="1"/>
  <c r="O16" i="1"/>
  <c r="N16" i="1"/>
  <c r="R15" i="1"/>
  <c r="R19" i="1" s="1"/>
  <c r="P15" i="1"/>
  <c r="M15" i="1"/>
  <c r="L15" i="1"/>
  <c r="J15" i="1"/>
  <c r="I15" i="1"/>
  <c r="H15" i="1"/>
  <c r="G15" i="1"/>
  <c r="F15" i="1"/>
  <c r="E15" i="1"/>
  <c r="D15" i="1"/>
  <c r="D31" i="1" s="1"/>
  <c r="C15" i="1"/>
  <c r="Q14" i="1"/>
  <c r="O14" i="1"/>
  <c r="N14" i="1"/>
  <c r="Q13" i="1"/>
  <c r="O13" i="1"/>
  <c r="N13" i="1"/>
  <c r="Q12" i="1"/>
  <c r="O12" i="1"/>
  <c r="N12" i="1"/>
  <c r="Q10" i="1"/>
  <c r="O10" i="1"/>
  <c r="N10" i="1"/>
  <c r="Q9" i="1"/>
  <c r="O9" i="1"/>
  <c r="N9" i="1"/>
  <c r="Q8" i="1"/>
  <c r="O8" i="1"/>
  <c r="N8" i="1"/>
  <c r="Q6" i="1"/>
  <c r="O6" i="1"/>
  <c r="N6" i="1"/>
  <c r="Q5" i="1"/>
  <c r="O5" i="1"/>
  <c r="N5" i="1"/>
  <c r="I481" i="17" l="1"/>
  <c r="Q51" i="1"/>
  <c r="O51" i="1"/>
  <c r="O15" i="1"/>
  <c r="E7" i="1"/>
  <c r="D19" i="1"/>
  <c r="D35" i="1"/>
  <c r="R7" i="1"/>
  <c r="K19" i="1"/>
  <c r="H23" i="1"/>
  <c r="H39" i="1" s="1"/>
  <c r="H11" i="1" s="1"/>
  <c r="H27" i="1" s="1"/>
  <c r="G19" i="1"/>
  <c r="I31" i="1"/>
  <c r="J31" i="1"/>
  <c r="E35" i="1"/>
  <c r="L31" i="1"/>
  <c r="F35" i="1"/>
  <c r="L19" i="1"/>
  <c r="M31" i="1"/>
  <c r="P31" i="1"/>
  <c r="C31" i="1"/>
  <c r="Q47" i="1"/>
  <c r="Q15" i="1"/>
  <c r="O47" i="1"/>
  <c r="N15" i="1"/>
  <c r="N47" i="1"/>
  <c r="C35" i="1" l="1"/>
  <c r="R23" i="1"/>
  <c r="J35" i="1"/>
  <c r="Q31" i="1"/>
  <c r="D7" i="1"/>
  <c r="D23" i="1"/>
  <c r="F23" i="1"/>
  <c r="L7" i="1"/>
  <c r="N31" i="1"/>
  <c r="L35" i="1"/>
  <c r="I35" i="1"/>
  <c r="F7" i="1"/>
  <c r="P19" i="1"/>
  <c r="E23" i="1"/>
  <c r="E39" i="1" s="1"/>
  <c r="O31" i="1"/>
  <c r="M19" i="1"/>
  <c r="M35" i="1" s="1"/>
  <c r="C19" i="1"/>
  <c r="J19" i="1"/>
  <c r="I19" i="1"/>
  <c r="K35" i="1"/>
  <c r="G35" i="1"/>
  <c r="N19" i="1" l="1"/>
  <c r="O35" i="1"/>
  <c r="P7" i="1"/>
  <c r="Q19" i="1"/>
  <c r="F39" i="1"/>
  <c r="K7" i="1"/>
  <c r="E27" i="1"/>
  <c r="G7" i="1"/>
  <c r="N35" i="1"/>
  <c r="M7" i="1"/>
  <c r="N7" i="1" s="1"/>
  <c r="M23" i="1"/>
  <c r="O43" i="1"/>
  <c r="O19" i="1"/>
  <c r="D11" i="1"/>
  <c r="D27" i="1" s="1"/>
  <c r="E11" i="1"/>
  <c r="D39" i="1"/>
  <c r="P35" i="1"/>
  <c r="I7" i="1"/>
  <c r="J7" i="1"/>
  <c r="J23" i="1" s="1"/>
  <c r="C7" i="1"/>
  <c r="C23" i="1"/>
  <c r="L23" i="1"/>
  <c r="R39" i="1"/>
  <c r="R11" i="1" s="1"/>
  <c r="J39" i="1" l="1"/>
  <c r="J11" i="1" s="1"/>
  <c r="C39" i="1"/>
  <c r="C11" i="1" s="1"/>
  <c r="C27" i="1" s="1"/>
  <c r="N23" i="1"/>
  <c r="O23" i="1"/>
  <c r="M11" i="1"/>
  <c r="O7" i="1"/>
  <c r="I23" i="1"/>
  <c r="Q35" i="1"/>
  <c r="N43" i="1"/>
  <c r="L39" i="1"/>
  <c r="Q7" i="1"/>
  <c r="F11" i="1"/>
  <c r="F27" i="1" s="1"/>
  <c r="P23" i="1"/>
  <c r="G23" i="1"/>
  <c r="R27" i="1"/>
  <c r="K23" i="1"/>
  <c r="M39" i="1"/>
  <c r="N39" i="1" l="1"/>
  <c r="Q23" i="1"/>
  <c r="G39" i="1"/>
  <c r="G11" i="1" s="1"/>
  <c r="L11" i="1"/>
  <c r="O11" i="1"/>
  <c r="M27" i="1"/>
  <c r="P39" i="1"/>
  <c r="Q39" i="1" s="1"/>
  <c r="O39" i="1"/>
  <c r="I39" i="1"/>
  <c r="I11" i="1" s="1"/>
  <c r="J27" i="1"/>
  <c r="K39" i="1"/>
  <c r="K11" i="1" s="1"/>
  <c r="K27" i="1" l="1"/>
  <c r="I27" i="1"/>
  <c r="N11" i="1"/>
  <c r="L27" i="1"/>
  <c r="N27" i="1" s="1"/>
  <c r="P11" i="1"/>
  <c r="Q11" i="1" s="1"/>
  <c r="G27" i="1"/>
  <c r="P27" i="1" l="1"/>
  <c r="Q27" i="1" s="1"/>
  <c r="O27" i="1"/>
  <c r="H9" i="15" l="1"/>
  <c r="E9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9" authorId="0" shapeId="0" xr:uid="{D08656B3-ECFD-A748-AB65-B96DF3D47E6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191 de ChatBot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Joise Ayleen Pitherson Alvarez</author>
  </authors>
  <commentList>
    <comment ref="H47" authorId="0" shapeId="0" xr:uid="{E8E44DAE-1A44-495C-AA83-C5738C743FA9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48" authorId="0" shapeId="0" xr:uid="{E07FF874-16F0-4D38-80EB-D5046E7C2B0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49" authorId="0" shapeId="0" xr:uid="{5826471C-F54D-477B-B8BC-99F8BF2E16BB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0" authorId="0" shapeId="0" xr:uid="{3A753DEA-32C9-4224-9A78-4164F3F0F2A6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3" authorId="0" shapeId="0" xr:uid="{6F56E728-849C-4594-AE62-5F500060009F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54" authorId="0" shapeId="0" xr:uid="{48A8FB93-D9D5-4452-936C-4466000D5817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La cantidad de encuestas completadas en el canal de RRSS no fue representativa. </t>
        </r>
      </text>
    </comment>
    <comment ref="H71" authorId="0" shapeId="0" xr:uid="{A95BC08B-2862-E945-8BF3-137D0C9E1102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  <comment ref="H72" authorId="0" shapeId="0" xr:uid="{4C4E69F7-9D6E-144F-AA52-315E4B70D761}">
      <text>
        <r>
          <rPr>
            <b/>
            <sz val="9"/>
            <color indexed="81"/>
            <rFont val="Tahoma"/>
            <family val="2"/>
          </rPr>
          <t>Joise Ayleen Pitherson Alvarez:</t>
        </r>
        <r>
          <rPr>
            <sz val="9"/>
            <color indexed="81"/>
            <rFont val="Tahoma"/>
            <family val="2"/>
          </rPr>
          <t xml:space="preserve">
5 respuestas completadas.</t>
        </r>
      </text>
    </comment>
  </commentList>
</comments>
</file>

<file path=xl/sharedStrings.xml><?xml version="1.0" encoding="utf-8"?>
<sst xmlns="http://schemas.openxmlformats.org/spreadsheetml/2006/main" count="1153" uniqueCount="187">
  <si>
    <t>CONTACTOS</t>
  </si>
  <si>
    <t>Fecha</t>
  </si>
  <si>
    <t>Presencial</t>
  </si>
  <si>
    <t>Correo</t>
  </si>
  <si>
    <t>Teléfono</t>
  </si>
  <si>
    <t>Chat</t>
  </si>
  <si>
    <t>Redes Sociales</t>
  </si>
  <si>
    <t>Total</t>
  </si>
  <si>
    <t>Total bimestral</t>
  </si>
  <si>
    <t>Total Trimestral</t>
  </si>
  <si>
    <t>NOTAS:</t>
  </si>
  <si>
    <t>A partir de diciembre 2020, se inició con la tipificación de los contactos por canales.</t>
  </si>
  <si>
    <t>Canal</t>
  </si>
  <si>
    <t>Contactos con Usuarios</t>
  </si>
  <si>
    <t>Telefónico</t>
  </si>
  <si>
    <t>Correo Electrónico</t>
  </si>
  <si>
    <t>Visitas Presenciales</t>
  </si>
  <si>
    <t>Redes sociales</t>
  </si>
  <si>
    <t>RAZONES DE CONTACTO</t>
  </si>
  <si>
    <t>Razón</t>
  </si>
  <si>
    <t>Telefono</t>
  </si>
  <si>
    <t>Total Razón</t>
  </si>
  <si>
    <t>Reclamación</t>
  </si>
  <si>
    <t>Orientación ciudadana</t>
  </si>
  <si>
    <t>Mediación con entidad</t>
  </si>
  <si>
    <t>Recursos de reconsideración</t>
  </si>
  <si>
    <t>Otras razones</t>
  </si>
  <si>
    <t>Queja o denuncia</t>
  </si>
  <si>
    <t>Retiro de oficio</t>
  </si>
  <si>
    <t>Estatus de caso</t>
  </si>
  <si>
    <t>Central de riesgo</t>
  </si>
  <si>
    <t>Información Financiera</t>
  </si>
  <si>
    <t>Transferencia de llamadas</t>
  </si>
  <si>
    <t>Llamada Interna</t>
  </si>
  <si>
    <t>Levantamiento de datos</t>
  </si>
  <si>
    <t>Encuesta</t>
  </si>
  <si>
    <t>Agendar una cita</t>
  </si>
  <si>
    <t>No Tipificado</t>
  </si>
  <si>
    <t>Total Mensual</t>
  </si>
  <si>
    <t>Notificación a usuario</t>
  </si>
  <si>
    <t>ProUsuario Digital</t>
  </si>
  <si>
    <t>-</t>
  </si>
  <si>
    <t>Consultas Bancamérica</t>
  </si>
  <si>
    <t> </t>
  </si>
  <si>
    <t xml:space="preserve">                     -  </t>
  </si>
  <si>
    <t xml:space="preserve">              -  </t>
  </si>
  <si>
    <t xml:space="preserve">                            -  </t>
  </si>
  <si>
    <t xml:space="preserve">                        -  </t>
  </si>
  <si>
    <t>Resultados de la encuesta de satisfacción, clasificada por mes y canal.</t>
  </si>
  <si>
    <t>ENCUESTA DE SATISFACCIÓN</t>
  </si>
  <si>
    <t>Concepto</t>
  </si>
  <si>
    <t>General</t>
  </si>
  <si>
    <t>Meta</t>
  </si>
  <si>
    <t>CSAT</t>
  </si>
  <si>
    <t>CES</t>
  </si>
  <si>
    <t>jul 2021</t>
  </si>
  <si>
    <t>1er trimestre 2022</t>
  </si>
  <si>
    <t>2do trimestre 2022</t>
  </si>
  <si>
    <t>*</t>
  </si>
  <si>
    <t>3er trimestre 2022</t>
  </si>
  <si>
    <t>4to trimestre</t>
  </si>
  <si>
    <t>1er trimestre 2023</t>
  </si>
  <si>
    <t>Nomenclatura:</t>
  </si>
  <si>
    <t>Índice de Satisfacción del Usuario</t>
  </si>
  <si>
    <t>Indice de Esfuerzo del Usuario</t>
  </si>
  <si>
    <t xml:space="preserve">La cantidad de encuestas completadas en el canal de RRSS no fue representativa. </t>
  </si>
  <si>
    <t>Reclamaciones atendidas por PROUSUARIO por estatus, tipo de decisión y montos instruidos a devolver a favor del usuario, según mes. Agosto 2020-Junio 2022</t>
  </si>
  <si>
    <t>FLUJO DE CASOS</t>
  </si>
  <si>
    <t>RESULTADO</t>
  </si>
  <si>
    <t>TIPO DE DECISIÓN</t>
  </si>
  <si>
    <t>MONTO INSTRUÍDO A ACREDITAR AL USUARIO</t>
  </si>
  <si>
    <t>Recibidos</t>
  </si>
  <si>
    <t>Reclamaciones</t>
  </si>
  <si>
    <t>Reconsideraciones</t>
  </si>
  <si>
    <t>Desactivados</t>
  </si>
  <si>
    <t>Completados</t>
  </si>
  <si>
    <t>Pendientes</t>
  </si>
  <si>
    <t>Con decisión</t>
  </si>
  <si>
    <t>Sin decisión</t>
  </si>
  <si>
    <t>Inadmisibles</t>
  </si>
  <si>
    <t xml:space="preserve">Favorable  </t>
  </si>
  <si>
    <t>Desfavorable</t>
  </si>
  <si>
    <t>% Favorable</t>
  </si>
  <si>
    <t>% Desfavorable</t>
  </si>
  <si>
    <t>Promedio por caso</t>
  </si>
  <si>
    <t>Reclamaciones favorables que implicaron devolución</t>
  </si>
  <si>
    <t>T3 2020</t>
  </si>
  <si>
    <t>T4 2020</t>
  </si>
  <si>
    <t>T1 2021</t>
  </si>
  <si>
    <t>T2 2021</t>
  </si>
  <si>
    <t>T3 2021</t>
  </si>
  <si>
    <t>T4 2021</t>
  </si>
  <si>
    <t>T1 2022</t>
  </si>
  <si>
    <t>T2 2022</t>
  </si>
  <si>
    <t>T3 2022</t>
  </si>
  <si>
    <t>T4 2022</t>
  </si>
  <si>
    <t>T1 2023</t>
  </si>
  <si>
    <t>T2 2023</t>
  </si>
  <si>
    <t>Fecha en que se hizo la medición.</t>
  </si>
  <si>
    <t>Flujo de casos</t>
  </si>
  <si>
    <t>Cantidad de casos recibidos, completados y pendientes.</t>
  </si>
  <si>
    <t>Casos que ingresaron en ese período.</t>
  </si>
  <si>
    <t>Casos concernientes a reclamaciones de nuevo ingreso.</t>
  </si>
  <si>
    <t>Casos concernientes a reconsideraciones.</t>
  </si>
  <si>
    <t>Casos que fueron desactivados luego de la verificación al tratarse de duplicados, errores u otros.</t>
  </si>
  <si>
    <t>Casos que se completaron en ese período.</t>
  </si>
  <si>
    <t>Casos que se están en proceso en ese período.</t>
  </si>
  <si>
    <t>Casos con decisión</t>
  </si>
  <si>
    <t>Casos que se completaron con una decisión: favorable, desfavorable o inadmisible.</t>
  </si>
  <si>
    <t>Casos sin decisión</t>
  </si>
  <si>
    <t>Casos que se completaron sin una decisión, ya sea porque fueron desestimadas por el usuario</t>
  </si>
  <si>
    <t>o recibieron una carta informativa.</t>
  </si>
  <si>
    <t>Inadmisible</t>
  </si>
  <si>
    <t>Casos que fueron presentados fuera de plazo o sin los requisitos necesarios.</t>
  </si>
  <si>
    <t>Favorable</t>
  </si>
  <si>
    <t>Casos cuyo resultado fue favorable para el usuario.</t>
  </si>
  <si>
    <t>Casos cuyo resultado fue desfavorable para el usuario, o en otras palabras, favorable para la entidad.</t>
  </si>
  <si>
    <t>% de Favorabilidad  / Desfavorabilidad</t>
  </si>
  <si>
    <t>Porcentaje que resultó Favorable o Desfavorable, tomando solo en cuenta la suma de ese tipo de decisiones.</t>
  </si>
  <si>
    <t>Monto instruído a devolver a favor del Usuario</t>
  </si>
  <si>
    <t>Monto acordado para devolución, el monto final dependerá de si la entidad solicita reconsideración.</t>
  </si>
  <si>
    <t>Casos favorables que implicaron devolución</t>
  </si>
  <si>
    <t>Cantidad de reclamaciones que fueron favorables al usuario e implican monto a devolver.</t>
  </si>
  <si>
    <t>Plazo de Resolución</t>
  </si>
  <si>
    <t>Las reclamaciones tienen un plazo de 60 días calendarios para ser completadas, 30 en el caso de las reconsideraciones.</t>
  </si>
  <si>
    <r>
      <t xml:space="preserve">Fuente: </t>
    </r>
    <r>
      <rPr>
        <sz val="11"/>
        <color theme="1"/>
        <rFont val="Calibri"/>
        <family val="2"/>
        <scheme val="minor"/>
      </rPr>
      <t>Superintendencia de Bancos de la República Dominicana 2023</t>
    </r>
  </si>
  <si>
    <t>Cantidad de reclamaciones recibidas cada mes, clasificadas por categoría.</t>
  </si>
  <si>
    <t>CATEGORÍAS DE RECLAMACIÓN</t>
  </si>
  <si>
    <t>0.15% a Transferencias</t>
  </si>
  <si>
    <t>Beneficios</t>
  </si>
  <si>
    <t>Bloqueo de Cuenta</t>
  </si>
  <si>
    <t>Buró de Crédito</t>
  </si>
  <si>
    <t>Problemas en Cajero</t>
  </si>
  <si>
    <t>Cancelación Producto</t>
  </si>
  <si>
    <t>Cargos</t>
  </si>
  <si>
    <t>Consumos</t>
  </si>
  <si>
    <t>Depósitos</t>
  </si>
  <si>
    <t>Devolución</t>
  </si>
  <si>
    <t>Débitos</t>
  </si>
  <si>
    <t>Error Intereses</t>
  </si>
  <si>
    <t>Estados de Cuenta</t>
  </si>
  <si>
    <t>Pagos</t>
  </si>
  <si>
    <t>Producto No Autorizado</t>
  </si>
  <si>
    <t>Problemas con Préstamos</t>
  </si>
  <si>
    <t>Publicidad Engañosa</t>
  </si>
  <si>
    <t>Retiros</t>
  </si>
  <si>
    <t>Transacción</t>
  </si>
  <si>
    <t>Transferencias</t>
  </si>
  <si>
    <t>Otros</t>
  </si>
  <si>
    <t>Cargo 0.15% a transferencias a terceros.</t>
  </si>
  <si>
    <t>Problemas técnicos en cajeros automáticos.</t>
  </si>
  <si>
    <t>Beneficios extra como programas de fidelidad, seguros, etc. asociados al producto.</t>
  </si>
  <si>
    <t>Bloqueo de montos o cuentas sin justificación.</t>
  </si>
  <si>
    <t>Información errónea en los burós de crédito.</t>
  </si>
  <si>
    <t>Solicitud de cancelación por el usuario o cancelación sin notificación por parte de la entidad.</t>
  </si>
  <si>
    <t>Cargos administrativos no reconocidos o duplicados.</t>
  </si>
  <si>
    <t>Consumos no reconocidos, duplicados o con montos distintos.</t>
  </si>
  <si>
    <t>Depósitos no reflejados o mal aplicados.</t>
  </si>
  <si>
    <t>Devolución a favor del usuario por parte de la entidad.</t>
  </si>
  <si>
    <t>Problemas con débitos automáticos no autorizados o reconocidos.</t>
  </si>
  <si>
    <t>Error en el cobro de intereses en el producto asociado.</t>
  </si>
  <si>
    <t>Discrepancias o no recepción de estados de cuenta de los productos.</t>
  </si>
  <si>
    <t>Errores de estado de cuenta y otros.</t>
  </si>
  <si>
    <t>Pago a producto mal aplicado o no reflejado.</t>
  </si>
  <si>
    <t>Apertura de producto sin autorización del usuario.</t>
  </si>
  <si>
    <t>Problemas con las cuotas, tasas y primas de los préstamos.</t>
  </si>
  <si>
    <t>Publicidad no se corresponde con los servicios brindados u ofertados.</t>
  </si>
  <si>
    <t>Retiros no reconocidos.</t>
  </si>
  <si>
    <t>Avances de efectivo o transacciones procesadas con diferencia</t>
  </si>
  <si>
    <t>Transferencia no reconocida, no aplicada, duplicada, con errores o procesadas con diferencias.</t>
  </si>
  <si>
    <t>Cantidad de solicitudes de información financiera recibidas y entregadas cada mes.</t>
  </si>
  <si>
    <t>INFORMACIÓN FINANCIERA</t>
  </si>
  <si>
    <t>Solicitudes</t>
  </si>
  <si>
    <t>Entregas</t>
  </si>
  <si>
    <t>Solicitudes de Información Financiera</t>
  </si>
  <si>
    <t>Recopilatorio de todos los productos de una persona física o jurídica en el sistema financiero.</t>
  </si>
  <si>
    <t>Cantidad de solicitudes de reportes de Central de Riesgos cada mes.</t>
  </si>
  <si>
    <t>REPORTES DE CENTRAL DE RIESGOS</t>
  </si>
  <si>
    <t>Reportes de Central de Riesgos</t>
  </si>
  <si>
    <t>Reporte gratuito y consolidado de los movimientos de préstamos y tarjetas de créditos, así como la visualización de la categoría de riesgo crediticio que posee en el sistema financiero el usuario que lo requiera.</t>
  </si>
  <si>
    <t>Cantidad de contratos recibidos y respondidos.</t>
  </si>
  <si>
    <t>REPORTES DE CONTRATOS</t>
  </si>
  <si>
    <t>Respondidos</t>
  </si>
  <si>
    <t>Contrato de Adhesión</t>
  </si>
  <si>
    <t>Documento donde se definen los acuerdos a los que se comprometen el usuario y la entidad financiera dependiendo del producto en cuestión.</t>
  </si>
  <si>
    <t>Atención Virtual</t>
  </si>
  <si>
    <t>2do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</si>
</sst>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 yyyy"/>
    <numFmt numFmtId="165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u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82C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D3048"/>
        <bgColor indexed="64"/>
      </patternFill>
    </fill>
    <fill>
      <patternFill patternType="solid">
        <fgColor rgb="FF5C8091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082C44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theme="8"/>
      </top>
      <bottom style="thin">
        <color auto="1"/>
      </bottom>
      <diagonal/>
    </border>
    <border>
      <left/>
      <right/>
      <top style="thin">
        <color theme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4"/>
      </top>
      <bottom style="thin">
        <color auto="1"/>
      </bottom>
      <diagonal/>
    </border>
    <border>
      <left style="thin">
        <color theme="8"/>
      </left>
      <right style="thin">
        <color auto="1"/>
      </right>
      <top style="thin">
        <color theme="8"/>
      </top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4" borderId="0" applyNumberFormat="0" applyBorder="0" applyAlignment="0" applyProtection="0"/>
  </cellStyleXfs>
  <cellXfs count="258">
    <xf numFmtId="0" fontId="0" fillId="0" borderId="0" xfId="0"/>
    <xf numFmtId="0" fontId="0" fillId="0" borderId="16" xfId="0" applyBorder="1"/>
    <xf numFmtId="0" fontId="0" fillId="0" borderId="10" xfId="0" applyBorder="1"/>
    <xf numFmtId="164" fontId="7" fillId="0" borderId="0" xfId="0" applyNumberFormat="1" applyFont="1"/>
    <xf numFmtId="9" fontId="0" fillId="0" borderId="0" xfId="3" applyFont="1"/>
    <xf numFmtId="44" fontId="0" fillId="0" borderId="0" xfId="2" applyFont="1"/>
    <xf numFmtId="164" fontId="0" fillId="0" borderId="0" xfId="0" applyNumberFormat="1"/>
    <xf numFmtId="164" fontId="8" fillId="0" borderId="2" xfId="0" applyNumberFormat="1" applyFont="1" applyBorder="1" applyAlignment="1">
      <alignment horizontal="right" vertical="top" indent="1"/>
    </xf>
    <xf numFmtId="165" fontId="10" fillId="0" borderId="1" xfId="1" applyNumberFormat="1" applyFont="1" applyBorder="1"/>
    <xf numFmtId="0" fontId="10" fillId="0" borderId="1" xfId="0" applyFont="1" applyBorder="1"/>
    <xf numFmtId="9" fontId="10" fillId="0" borderId="1" xfId="3" applyFont="1" applyBorder="1"/>
    <xf numFmtId="44" fontId="10" fillId="0" borderId="1" xfId="2" applyFont="1" applyBorder="1"/>
    <xf numFmtId="165" fontId="10" fillId="0" borderId="12" xfId="1" applyNumberFormat="1" applyFont="1" applyBorder="1"/>
    <xf numFmtId="164" fontId="8" fillId="0" borderId="1" xfId="0" applyNumberFormat="1" applyFont="1" applyBorder="1" applyAlignment="1">
      <alignment horizontal="right" vertical="top" indent="1"/>
    </xf>
    <xf numFmtId="164" fontId="8" fillId="0" borderId="5" xfId="0" applyNumberFormat="1" applyFont="1" applyBorder="1" applyAlignment="1">
      <alignment horizontal="right" vertical="top" indent="1"/>
    </xf>
    <xf numFmtId="164" fontId="11" fillId="0" borderId="0" xfId="0" applyNumberFormat="1" applyFont="1"/>
    <xf numFmtId="0" fontId="11" fillId="0" borderId="0" xfId="0" applyFont="1"/>
    <xf numFmtId="9" fontId="11" fillId="0" borderId="0" xfId="3" applyFont="1"/>
    <xf numFmtId="44" fontId="11" fillId="0" borderId="0" xfId="2" applyFont="1"/>
    <xf numFmtId="0" fontId="8" fillId="7" borderId="5" xfId="0" applyFont="1" applyFill="1" applyBorder="1" applyAlignment="1">
      <alignment horizontal="center" vertical="center"/>
    </xf>
    <xf numFmtId="9" fontId="8" fillId="7" borderId="5" xfId="3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right" vertical="top" indent="1"/>
    </xf>
    <xf numFmtId="164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44" fontId="8" fillId="7" borderId="5" xfId="2" applyFont="1" applyFill="1" applyBorder="1" applyAlignment="1">
      <alignment horizontal="center" vertical="center"/>
    </xf>
    <xf numFmtId="164" fontId="8" fillId="7" borderId="5" xfId="0" applyNumberFormat="1" applyFont="1" applyFill="1" applyBorder="1" applyAlignment="1">
      <alignment horizontal="center" vertical="center"/>
    </xf>
    <xf numFmtId="164" fontId="8" fillId="0" borderId="0" xfId="0" applyNumberFormat="1" applyFont="1"/>
    <xf numFmtId="0" fontId="3" fillId="0" borderId="0" xfId="0" applyFont="1"/>
    <xf numFmtId="9" fontId="3" fillId="0" borderId="0" xfId="3" applyFont="1" applyBorder="1"/>
    <xf numFmtId="44" fontId="3" fillId="0" borderId="0" xfId="2" applyFont="1" applyBorder="1"/>
    <xf numFmtId="164" fontId="5" fillId="0" borderId="6" xfId="0" applyNumberFormat="1" applyFont="1" applyBorder="1"/>
    <xf numFmtId="0" fontId="0" fillId="0" borderId="6" xfId="0" applyBorder="1"/>
    <xf numFmtId="0" fontId="3" fillId="0" borderId="6" xfId="0" applyFont="1" applyBorder="1"/>
    <xf numFmtId="9" fontId="3" fillId="0" borderId="6" xfId="3" applyFont="1" applyBorder="1"/>
    <xf numFmtId="44" fontId="3" fillId="0" borderId="6" xfId="2" applyFont="1" applyBorder="1"/>
    <xf numFmtId="164" fontId="5" fillId="0" borderId="16" xfId="0" applyNumberFormat="1" applyFont="1" applyBorder="1"/>
    <xf numFmtId="0" fontId="3" fillId="0" borderId="16" xfId="0" applyFont="1" applyBorder="1"/>
    <xf numFmtId="9" fontId="3" fillId="0" borderId="16" xfId="3" applyFont="1" applyBorder="1"/>
    <xf numFmtId="44" fontId="3" fillId="0" borderId="16" xfId="2" applyFont="1" applyBorder="1"/>
    <xf numFmtId="164" fontId="5" fillId="0" borderId="10" xfId="0" applyNumberFormat="1" applyFont="1" applyBorder="1"/>
    <xf numFmtId="0" fontId="3" fillId="0" borderId="10" xfId="0" applyFont="1" applyBorder="1"/>
    <xf numFmtId="9" fontId="3" fillId="0" borderId="10" xfId="3" applyFont="1" applyBorder="1"/>
    <xf numFmtId="44" fontId="3" fillId="0" borderId="10" xfId="2" applyFont="1" applyBorder="1"/>
    <xf numFmtId="0" fontId="5" fillId="0" borderId="0" xfId="0" applyFont="1"/>
    <xf numFmtId="0" fontId="0" fillId="0" borderId="0" xfId="0" applyAlignment="1">
      <alignment vertical="center" wrapText="1"/>
    </xf>
    <xf numFmtId="49" fontId="5" fillId="3" borderId="0" xfId="0" applyNumberFormat="1" applyFont="1" applyFill="1" applyAlignment="1">
      <alignment horizontal="left" vertical="top"/>
    </xf>
    <xf numFmtId="164" fontId="5" fillId="0" borderId="0" xfId="0" applyNumberFormat="1" applyFont="1" applyAlignment="1">
      <alignment horizontal="center" vertical="top"/>
    </xf>
    <xf numFmtId="164" fontId="8" fillId="0" borderId="12" xfId="0" applyNumberFormat="1" applyFont="1" applyBorder="1" applyAlignment="1">
      <alignment horizontal="right" vertical="top" indent="1"/>
    </xf>
    <xf numFmtId="164" fontId="0" fillId="6" borderId="1" xfId="0" applyNumberFormat="1" applyFill="1" applyBorder="1"/>
    <xf numFmtId="164" fontId="8" fillId="7" borderId="1" xfId="0" applyNumberFormat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9" fontId="8" fillId="7" borderId="7" xfId="3" applyFont="1" applyFill="1" applyBorder="1" applyAlignment="1">
      <alignment horizontal="center" vertical="center" wrapText="1"/>
    </xf>
    <xf numFmtId="9" fontId="8" fillId="7" borderId="1" xfId="3" applyFont="1" applyFill="1" applyBorder="1" applyAlignment="1">
      <alignment horizontal="center" vertical="center" wrapText="1"/>
    </xf>
    <xf numFmtId="9" fontId="8" fillId="7" borderId="9" xfId="3" applyFont="1" applyFill="1" applyBorder="1" applyAlignment="1">
      <alignment horizontal="center" vertical="center" wrapText="1"/>
    </xf>
    <xf numFmtId="44" fontId="8" fillId="7" borderId="8" xfId="2" applyFont="1" applyFill="1" applyBorder="1" applyAlignment="1">
      <alignment horizontal="center" vertical="center" wrapText="1"/>
    </xf>
    <xf numFmtId="44" fontId="8" fillId="7" borderId="7" xfId="2" applyFont="1" applyFill="1" applyBorder="1" applyAlignment="1">
      <alignment horizontal="center" vertical="center" wrapText="1"/>
    </xf>
    <xf numFmtId="44" fontId="8" fillId="7" borderId="9" xfId="2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7" borderId="5" xfId="0" applyFont="1" applyFill="1" applyBorder="1" applyAlignment="1">
      <alignment horizontal="center" vertical="center"/>
    </xf>
    <xf numFmtId="164" fontId="9" fillId="7" borderId="5" xfId="0" applyNumberFormat="1" applyFont="1" applyFill="1" applyBorder="1" applyAlignment="1">
      <alignment horizontal="center" vertical="center"/>
    </xf>
    <xf numFmtId="164" fontId="0" fillId="6" borderId="3" xfId="0" applyNumberFormat="1" applyFill="1" applyBorder="1"/>
    <xf numFmtId="164" fontId="8" fillId="0" borderId="11" xfId="0" applyNumberFormat="1" applyFont="1" applyBorder="1" applyAlignment="1">
      <alignment horizontal="right" vertical="top" indent="1"/>
    </xf>
    <xf numFmtId="164" fontId="8" fillId="0" borderId="17" xfId="0" applyNumberFormat="1" applyFont="1" applyBorder="1" applyAlignment="1">
      <alignment horizontal="right" vertical="top" indent="1"/>
    </xf>
    <xf numFmtId="164" fontId="8" fillId="0" borderId="0" xfId="0" applyNumberFormat="1" applyFont="1" applyAlignment="1">
      <alignment horizontal="right" vertical="top" indent="1"/>
    </xf>
    <xf numFmtId="165" fontId="10" fillId="0" borderId="0" xfId="0" applyNumberFormat="1" applyFont="1"/>
    <xf numFmtId="165" fontId="10" fillId="0" borderId="0" xfId="1" applyNumberFormat="1" applyFont="1" applyBorder="1"/>
    <xf numFmtId="0" fontId="10" fillId="0" borderId="0" xfId="0" applyFont="1"/>
    <xf numFmtId="9" fontId="10" fillId="0" borderId="0" xfId="3" applyFont="1" applyBorder="1"/>
    <xf numFmtId="44" fontId="10" fillId="0" borderId="0" xfId="2" applyFont="1" applyBorder="1"/>
    <xf numFmtId="0" fontId="0" fillId="0" borderId="1" xfId="0" applyBorder="1"/>
    <xf numFmtId="164" fontId="8" fillId="5" borderId="12" xfId="0" applyNumberFormat="1" applyFont="1" applyFill="1" applyBorder="1" applyAlignment="1">
      <alignment horizontal="right" vertical="top" indent="1"/>
    </xf>
    <xf numFmtId="164" fontId="8" fillId="5" borderId="1" xfId="0" applyNumberFormat="1" applyFont="1" applyFill="1" applyBorder="1" applyAlignment="1">
      <alignment horizontal="right" vertical="top" indent="1"/>
    </xf>
    <xf numFmtId="9" fontId="10" fillId="0" borderId="12" xfId="3" applyFont="1" applyBorder="1"/>
    <xf numFmtId="44" fontId="10" fillId="0" borderId="12" xfId="2" applyFont="1" applyBorder="1"/>
    <xf numFmtId="44" fontId="8" fillId="7" borderId="0" xfId="2" applyFont="1" applyFill="1" applyBorder="1" applyAlignment="1">
      <alignment horizontal="center" vertical="center" wrapText="1"/>
    </xf>
    <xf numFmtId="0" fontId="0" fillId="0" borderId="12" xfId="0" applyBorder="1"/>
    <xf numFmtId="164" fontId="8" fillId="5" borderId="11" xfId="0" applyNumberFormat="1" applyFont="1" applyFill="1" applyBorder="1" applyAlignment="1">
      <alignment horizontal="right" vertical="top" indent="1"/>
    </xf>
    <xf numFmtId="0" fontId="0" fillId="0" borderId="0" xfId="0" applyAlignment="1">
      <alignment horizontal="left" vertical="top" wrapText="1"/>
    </xf>
    <xf numFmtId="9" fontId="8" fillId="5" borderId="12" xfId="0" applyNumberFormat="1" applyFont="1" applyFill="1" applyBorder="1"/>
    <xf numFmtId="44" fontId="8" fillId="5" borderId="12" xfId="0" applyNumberFormat="1" applyFont="1" applyFill="1" applyBorder="1"/>
    <xf numFmtId="0" fontId="0" fillId="0" borderId="0" xfId="0" applyAlignment="1">
      <alignment horizontal="right"/>
    </xf>
    <xf numFmtId="0" fontId="10" fillId="0" borderId="1" xfId="1" applyNumberFormat="1" applyFont="1" applyBorder="1" applyAlignment="1">
      <alignment horizontal="right"/>
    </xf>
    <xf numFmtId="0" fontId="10" fillId="0" borderId="5" xfId="1" applyNumberFormat="1" applyFont="1" applyBorder="1" applyAlignment="1">
      <alignment horizontal="right"/>
    </xf>
    <xf numFmtId="0" fontId="10" fillId="0" borderId="12" xfId="1" applyNumberFormat="1" applyFont="1" applyBorder="1" applyAlignment="1">
      <alignment horizontal="right"/>
    </xf>
    <xf numFmtId="164" fontId="8" fillId="5" borderId="12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0" fontId="8" fillId="5" borderId="12" xfId="0" applyFont="1" applyFill="1" applyBorder="1" applyAlignment="1">
      <alignment horizontal="right"/>
    </xf>
    <xf numFmtId="0" fontId="8" fillId="5" borderId="12" xfId="0" applyFont="1" applyFill="1" applyBorder="1"/>
    <xf numFmtId="164" fontId="10" fillId="0" borderId="1" xfId="0" applyNumberFormat="1" applyFont="1" applyBorder="1" applyAlignment="1">
      <alignment horizontal="right" vertical="top"/>
    </xf>
    <xf numFmtId="164" fontId="10" fillId="0" borderId="12" xfId="0" applyNumberFormat="1" applyFont="1" applyBorder="1" applyAlignment="1">
      <alignment horizontal="right" vertical="top"/>
    </xf>
    <xf numFmtId="0" fontId="10" fillId="0" borderId="0" xfId="0" applyFont="1" applyAlignment="1">
      <alignment vertical="center" wrapText="1"/>
    </xf>
    <xf numFmtId="164" fontId="8" fillId="3" borderId="1" xfId="0" applyNumberFormat="1" applyFont="1" applyFill="1" applyBorder="1" applyAlignment="1">
      <alignment horizontal="center"/>
    </xf>
    <xf numFmtId="0" fontId="10" fillId="3" borderId="2" xfId="0" applyFont="1" applyFill="1" applyBorder="1"/>
    <xf numFmtId="9" fontId="10" fillId="3" borderId="1" xfId="3" applyFont="1" applyFill="1" applyBorder="1"/>
    <xf numFmtId="9" fontId="10" fillId="3" borderId="3" xfId="3" applyFont="1" applyFill="1" applyBorder="1"/>
    <xf numFmtId="0" fontId="10" fillId="3" borderId="11" xfId="0" applyFont="1" applyFill="1" applyBorder="1"/>
    <xf numFmtId="9" fontId="10" fillId="3" borderId="12" xfId="3" applyFont="1" applyFill="1" applyBorder="1"/>
    <xf numFmtId="164" fontId="8" fillId="3" borderId="12" xfId="3" applyNumberFormat="1" applyFont="1" applyFill="1" applyBorder="1" applyAlignment="1">
      <alignment horizontal="center"/>
    </xf>
    <xf numFmtId="9" fontId="10" fillId="3" borderId="12" xfId="0" applyNumberFormat="1" applyFont="1" applyFill="1" applyBorder="1"/>
    <xf numFmtId="9" fontId="10" fillId="3" borderId="15" xfId="0" applyNumberFormat="1" applyFont="1" applyFill="1" applyBorder="1"/>
    <xf numFmtId="9" fontId="10" fillId="3" borderId="1" xfId="0" applyNumberFormat="1" applyFont="1" applyFill="1" applyBorder="1"/>
    <xf numFmtId="9" fontId="10" fillId="3" borderId="3" xfId="0" applyNumberFormat="1" applyFont="1" applyFill="1" applyBorder="1"/>
    <xf numFmtId="0" fontId="10" fillId="3" borderId="1" xfId="0" applyFont="1" applyFill="1" applyBorder="1"/>
    <xf numFmtId="164" fontId="8" fillId="3" borderId="12" xfId="0" applyNumberFormat="1" applyFont="1" applyFill="1" applyBorder="1" applyAlignment="1">
      <alignment horizontal="center"/>
    </xf>
    <xf numFmtId="0" fontId="10" fillId="3" borderId="12" xfId="0" applyFont="1" applyFill="1" applyBorder="1"/>
    <xf numFmtId="9" fontId="10" fillId="3" borderId="15" xfId="3" applyFont="1" applyFill="1" applyBorder="1"/>
    <xf numFmtId="9" fontId="10" fillId="0" borderId="15" xfId="3" applyFont="1" applyFill="1" applyBorder="1"/>
    <xf numFmtId="9" fontId="10" fillId="0" borderId="3" xfId="3" applyFont="1" applyFill="1" applyBorder="1"/>
    <xf numFmtId="9" fontId="10" fillId="3" borderId="1" xfId="3" applyFont="1" applyFill="1" applyBorder="1" applyAlignment="1">
      <alignment horizontal="center"/>
    </xf>
    <xf numFmtId="164" fontId="8" fillId="8" borderId="1" xfId="0" applyNumberFormat="1" applyFont="1" applyFill="1" applyBorder="1" applyAlignment="1">
      <alignment horizontal="center"/>
    </xf>
    <xf numFmtId="0" fontId="10" fillId="8" borderId="1" xfId="0" applyFont="1" applyFill="1" applyBorder="1"/>
    <xf numFmtId="9" fontId="10" fillId="8" borderId="1" xfId="3" applyFont="1" applyFill="1" applyBorder="1"/>
    <xf numFmtId="9" fontId="10" fillId="8" borderId="15" xfId="3" applyFont="1" applyFill="1" applyBorder="1"/>
    <xf numFmtId="164" fontId="8" fillId="8" borderId="12" xfId="0" applyNumberFormat="1" applyFont="1" applyFill="1" applyBorder="1" applyAlignment="1">
      <alignment horizontal="center"/>
    </xf>
    <xf numFmtId="0" fontId="10" fillId="8" borderId="12" xfId="0" applyFont="1" applyFill="1" applyBorder="1"/>
    <xf numFmtId="9" fontId="10" fillId="8" borderId="3" xfId="3" applyFont="1" applyFill="1" applyBorder="1"/>
    <xf numFmtId="49" fontId="8" fillId="3" borderId="0" xfId="0" applyNumberFormat="1" applyFont="1" applyFill="1" applyAlignment="1">
      <alignment horizontal="left" vertical="top"/>
    </xf>
    <xf numFmtId="164" fontId="8" fillId="3" borderId="1" xfId="0" applyNumberFormat="1" applyFont="1" applyFill="1" applyBorder="1" applyAlignment="1">
      <alignment horizontal="right" indent="1"/>
    </xf>
    <xf numFmtId="0" fontId="8" fillId="0" borderId="0" xfId="0" applyFont="1"/>
    <xf numFmtId="164" fontId="9" fillId="2" borderId="1" xfId="4" applyNumberFormat="1" applyFont="1" applyFill="1" applyBorder="1" applyAlignment="1">
      <alignment horizontal="right" indent="1"/>
    </xf>
    <xf numFmtId="0" fontId="9" fillId="2" borderId="1" xfId="4" applyFont="1" applyFill="1" applyBorder="1"/>
    <xf numFmtId="165" fontId="9" fillId="2" borderId="1" xfId="1" applyNumberFormat="1" applyFont="1" applyFill="1" applyBorder="1"/>
    <xf numFmtId="164" fontId="8" fillId="0" borderId="1" xfId="0" applyNumberFormat="1" applyFont="1" applyBorder="1" applyAlignment="1">
      <alignment horizontal="right" indent="1"/>
    </xf>
    <xf numFmtId="164" fontId="8" fillId="8" borderId="1" xfId="0" applyNumberFormat="1" applyFont="1" applyFill="1" applyBorder="1" applyAlignment="1">
      <alignment horizontal="right" indent="1"/>
    </xf>
    <xf numFmtId="0" fontId="8" fillId="8" borderId="1" xfId="4" applyFont="1" applyFill="1" applyBorder="1"/>
    <xf numFmtId="165" fontId="8" fillId="8" borderId="1" xfId="1" applyNumberFormat="1" applyFont="1" applyFill="1" applyBorder="1" applyAlignment="1">
      <alignment horizontal="right"/>
    </xf>
    <xf numFmtId="165" fontId="8" fillId="8" borderId="1" xfId="1" applyNumberFormat="1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16" fillId="0" borderId="1" xfId="4" applyNumberFormat="1" applyFont="1" applyFill="1" applyBorder="1" applyAlignment="1">
      <alignment horizontal="right" indent="1"/>
    </xf>
    <xf numFmtId="164" fontId="16" fillId="8" borderId="1" xfId="4" applyNumberFormat="1" applyFont="1" applyFill="1" applyBorder="1" applyAlignment="1">
      <alignment horizontal="right" indent="1"/>
    </xf>
    <xf numFmtId="164" fontId="8" fillId="0" borderId="1" xfId="0" applyNumberFormat="1" applyFont="1" applyBorder="1" applyAlignment="1">
      <alignment horizontal="center"/>
    </xf>
    <xf numFmtId="164" fontId="8" fillId="8" borderId="12" xfId="4" applyNumberFormat="1" applyFont="1" applyFill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" xfId="4" applyNumberFormat="1" applyFont="1" applyFill="1" applyBorder="1" applyAlignment="1">
      <alignment horizontal="center"/>
    </xf>
    <xf numFmtId="164" fontId="8" fillId="8" borderId="1" xfId="4" applyNumberFormat="1" applyFont="1" applyFill="1" applyBorder="1" applyAlignment="1">
      <alignment horizontal="center"/>
    </xf>
    <xf numFmtId="164" fontId="8" fillId="9" borderId="1" xfId="4" applyNumberFormat="1" applyFont="1" applyFill="1" applyBorder="1" applyAlignment="1">
      <alignment horizontal="right" indent="1"/>
    </xf>
    <xf numFmtId="165" fontId="8" fillId="8" borderId="2" xfId="1" applyNumberFormat="1" applyFont="1" applyFill="1" applyBorder="1"/>
    <xf numFmtId="164" fontId="8" fillId="8" borderId="1" xfId="4" applyNumberFormat="1" applyFont="1" applyFill="1" applyBorder="1" applyAlignment="1">
      <alignment horizontal="right" indent="1"/>
    </xf>
    <xf numFmtId="0" fontId="8" fillId="8" borderId="1" xfId="0" applyFont="1" applyFill="1" applyBorder="1"/>
    <xf numFmtId="9" fontId="10" fillId="8" borderId="12" xfId="3" applyFont="1" applyFill="1" applyBorder="1"/>
    <xf numFmtId="164" fontId="8" fillId="0" borderId="12" xfId="4" applyNumberFormat="1" applyFont="1" applyFill="1" applyBorder="1" applyAlignment="1">
      <alignment horizontal="center"/>
    </xf>
    <xf numFmtId="164" fontId="8" fillId="3" borderId="1" xfId="3" applyNumberFormat="1" applyFont="1" applyFill="1" applyBorder="1" applyAlignment="1">
      <alignment horizontal="center"/>
    </xf>
    <xf numFmtId="9" fontId="10" fillId="3" borderId="12" xfId="3" applyFont="1" applyFill="1" applyBorder="1" applyAlignment="1">
      <alignment horizontal="center"/>
    </xf>
    <xf numFmtId="3" fontId="0" fillId="0" borderId="0" xfId="0" applyNumberFormat="1"/>
    <xf numFmtId="164" fontId="8" fillId="0" borderId="0" xfId="4" applyNumberFormat="1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9" fontId="10" fillId="0" borderId="0" xfId="3" applyFont="1" applyFill="1" applyBorder="1"/>
    <xf numFmtId="164" fontId="8" fillId="3" borderId="0" xfId="0" applyNumberFormat="1" applyFont="1" applyFill="1" applyAlignment="1">
      <alignment horizontal="center"/>
    </xf>
    <xf numFmtId="0" fontId="10" fillId="3" borderId="0" xfId="0" applyFont="1" applyFill="1"/>
    <xf numFmtId="9" fontId="10" fillId="3" borderId="0" xfId="3" applyFont="1" applyFill="1" applyBorder="1"/>
    <xf numFmtId="0" fontId="8" fillId="7" borderId="5" xfId="0" applyFont="1" applyFill="1" applyBorder="1" applyAlignment="1">
      <alignment horizontal="center" vertical="center" wrapText="1"/>
    </xf>
    <xf numFmtId="0" fontId="17" fillId="0" borderId="12" xfId="0" applyFont="1" applyBorder="1"/>
    <xf numFmtId="3" fontId="17" fillId="0" borderId="12" xfId="0" applyNumberFormat="1" applyFont="1" applyBorder="1"/>
    <xf numFmtId="0" fontId="17" fillId="0" borderId="1" xfId="0" applyFont="1" applyBorder="1"/>
    <xf numFmtId="0" fontId="17" fillId="0" borderId="5" xfId="0" applyFont="1" applyBorder="1"/>
    <xf numFmtId="3" fontId="18" fillId="10" borderId="5" xfId="0" applyNumberFormat="1" applyFont="1" applyFill="1" applyBorder="1"/>
    <xf numFmtId="3" fontId="19" fillId="11" borderId="5" xfId="0" applyNumberFormat="1" applyFont="1" applyFill="1" applyBorder="1"/>
    <xf numFmtId="3" fontId="17" fillId="0" borderId="1" xfId="0" applyNumberFormat="1" applyFont="1" applyBorder="1"/>
    <xf numFmtId="0" fontId="17" fillId="0" borderId="2" xfId="0" applyFont="1" applyBorder="1"/>
    <xf numFmtId="0" fontId="17" fillId="0" borderId="4" xfId="0" applyFont="1" applyBorder="1"/>
    <xf numFmtId="3" fontId="17" fillId="0" borderId="4" xfId="0" applyNumberFormat="1" applyFont="1" applyBorder="1"/>
    <xf numFmtId="3" fontId="18" fillId="10" borderId="4" xfId="0" applyNumberFormat="1" applyFont="1" applyFill="1" applyBorder="1"/>
    <xf numFmtId="0" fontId="19" fillId="11" borderId="4" xfId="0" applyFont="1" applyFill="1" applyBorder="1"/>
    <xf numFmtId="3" fontId="19" fillId="11" borderId="4" xfId="0" applyNumberFormat="1" applyFont="1" applyFill="1" applyBorder="1"/>
    <xf numFmtId="3" fontId="10" fillId="0" borderId="1" xfId="1" applyNumberFormat="1" applyFont="1" applyBorder="1"/>
    <xf numFmtId="1" fontId="10" fillId="0" borderId="1" xfId="0" applyNumberFormat="1" applyFont="1" applyBorder="1"/>
    <xf numFmtId="3" fontId="8" fillId="5" borderId="12" xfId="0" applyNumberFormat="1" applyFont="1" applyFill="1" applyBorder="1"/>
    <xf numFmtId="3" fontId="8" fillId="5" borderId="1" xfId="1" applyNumberFormat="1" applyFont="1" applyFill="1" applyBorder="1"/>
    <xf numFmtId="3" fontId="8" fillId="5" borderId="1" xfId="0" applyNumberFormat="1" applyFont="1" applyFill="1" applyBorder="1"/>
    <xf numFmtId="44" fontId="8" fillId="5" borderId="1" xfId="0" applyNumberFormat="1" applyFont="1" applyFill="1" applyBorder="1"/>
    <xf numFmtId="1" fontId="8" fillId="5" borderId="12" xfId="0" applyNumberFormat="1" applyFont="1" applyFill="1" applyBorder="1"/>
    <xf numFmtId="3" fontId="10" fillId="0" borderId="12" xfId="1" applyNumberFormat="1" applyFont="1" applyBorder="1"/>
    <xf numFmtId="1" fontId="10" fillId="0" borderId="12" xfId="0" applyNumberFormat="1" applyFont="1" applyBorder="1"/>
    <xf numFmtId="1" fontId="10" fillId="0" borderId="12" xfId="1" applyNumberFormat="1" applyFont="1" applyBorder="1"/>
    <xf numFmtId="164" fontId="8" fillId="5" borderId="1" xfId="0" applyNumberFormat="1" applyFont="1" applyFill="1" applyBorder="1" applyAlignment="1">
      <alignment horizontal="right" vertical="top"/>
    </xf>
    <xf numFmtId="0" fontId="8" fillId="5" borderId="1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right"/>
    </xf>
    <xf numFmtId="164" fontId="10" fillId="0" borderId="2" xfId="0" applyNumberFormat="1" applyFont="1" applyBorder="1" applyAlignment="1">
      <alignment horizontal="right" vertical="top"/>
    </xf>
    <xf numFmtId="1" fontId="0" fillId="0" borderId="0" xfId="0" applyNumberFormat="1"/>
    <xf numFmtId="0" fontId="5" fillId="0" borderId="10" xfId="0" applyFont="1" applyBorder="1" applyAlignment="1">
      <alignment horizontal="right"/>
    </xf>
    <xf numFmtId="1" fontId="10" fillId="0" borderId="5" xfId="1" applyNumberFormat="1" applyFont="1" applyBorder="1"/>
    <xf numFmtId="1" fontId="10" fillId="0" borderId="1" xfId="1" applyNumberFormat="1" applyFont="1" applyBorder="1"/>
    <xf numFmtId="1" fontId="8" fillId="5" borderId="1" xfId="0" applyNumberFormat="1" applyFont="1" applyFill="1" applyBorder="1"/>
    <xf numFmtId="1" fontId="0" fillId="0" borderId="1" xfId="0" applyNumberFormat="1" applyBorder="1"/>
    <xf numFmtId="0" fontId="20" fillId="0" borderId="10" xfId="0" applyFont="1" applyBorder="1"/>
    <xf numFmtId="9" fontId="8" fillId="5" borderId="1" xfId="0" applyNumberFormat="1" applyFont="1" applyFill="1" applyBorder="1"/>
    <xf numFmtId="1" fontId="10" fillId="0" borderId="12" xfId="1" applyNumberFormat="1" applyFont="1" applyBorder="1" applyAlignment="1">
      <alignment horizontal="right"/>
    </xf>
    <xf numFmtId="1" fontId="8" fillId="5" borderId="12" xfId="1" applyNumberFormat="1" applyFont="1" applyFill="1" applyBorder="1" applyAlignment="1">
      <alignment horizontal="right"/>
    </xf>
    <xf numFmtId="44" fontId="8" fillId="7" borderId="4" xfId="2" applyFont="1" applyFill="1" applyBorder="1" applyAlignment="1">
      <alignment horizontal="center" vertical="center" wrapText="1"/>
    </xf>
    <xf numFmtId="44" fontId="21" fillId="2" borderId="14" xfId="2" applyFont="1" applyFill="1" applyBorder="1" applyAlignment="1">
      <alignment vertical="center"/>
    </xf>
    <xf numFmtId="165" fontId="15" fillId="0" borderId="12" xfId="0" applyNumberFormat="1" applyFont="1" applyBorder="1" applyAlignment="1">
      <alignment horizontal="right"/>
    </xf>
    <xf numFmtId="165" fontId="1" fillId="0" borderId="12" xfId="1" applyNumberFormat="1" applyFont="1" applyBorder="1" applyAlignment="1">
      <alignment horizontal="right"/>
    </xf>
    <xf numFmtId="165" fontId="1" fillId="3" borderId="1" xfId="1" applyNumberFormat="1" applyFont="1" applyFill="1" applyBorder="1"/>
    <xf numFmtId="0" fontId="1" fillId="0" borderId="0" xfId="0" applyFont="1"/>
    <xf numFmtId="165" fontId="15" fillId="0" borderId="1" xfId="0" applyNumberFormat="1" applyFont="1" applyBorder="1" applyAlignment="1">
      <alignment horizontal="right"/>
    </xf>
    <xf numFmtId="165" fontId="1" fillId="0" borderId="1" xfId="1" applyNumberFormat="1" applyFont="1" applyFill="1" applyBorder="1" applyAlignment="1">
      <alignment horizontal="right"/>
    </xf>
    <xf numFmtId="165" fontId="1" fillId="0" borderId="1" xfId="1" applyNumberFormat="1" applyFont="1" applyFill="1" applyBorder="1"/>
    <xf numFmtId="165" fontId="1" fillId="8" borderId="1" xfId="0" applyNumberFormat="1" applyFont="1" applyFill="1" applyBorder="1" applyAlignment="1">
      <alignment horizontal="right"/>
    </xf>
    <xf numFmtId="44" fontId="9" fillId="2" borderId="18" xfId="2" applyFont="1" applyFill="1" applyBorder="1" applyAlignment="1">
      <alignment horizontal="center" vertical="top"/>
    </xf>
    <xf numFmtId="44" fontId="9" fillId="2" borderId="0" xfId="2" applyFont="1" applyFill="1" applyBorder="1" applyAlignment="1">
      <alignment horizontal="center" vertical="center"/>
    </xf>
    <xf numFmtId="44" fontId="9" fillId="2" borderId="8" xfId="2" applyFont="1" applyFill="1" applyBorder="1" applyAlignment="1">
      <alignment horizontal="center" vertical="top"/>
    </xf>
    <xf numFmtId="44" fontId="8" fillId="2" borderId="5" xfId="2" applyFont="1" applyFill="1" applyBorder="1" applyAlignment="1">
      <alignment horizontal="center" vertical="center"/>
    </xf>
    <xf numFmtId="44" fontId="8" fillId="2" borderId="4" xfId="2" applyFont="1" applyFill="1" applyBorder="1" applyAlignment="1">
      <alignment horizontal="center" vertical="center"/>
    </xf>
    <xf numFmtId="44" fontId="8" fillId="2" borderId="4" xfId="2" applyFont="1" applyFill="1" applyBorder="1" applyAlignment="1">
      <alignment horizontal="center" vertical="center" wrapText="1"/>
    </xf>
    <xf numFmtId="165" fontId="1" fillId="0" borderId="1" xfId="1" applyNumberFormat="1" applyFont="1" applyBorder="1" applyAlignment="1">
      <alignment horizontal="right"/>
    </xf>
    <xf numFmtId="165" fontId="1" fillId="8" borderId="1" xfId="1" applyNumberFormat="1" applyFont="1" applyFill="1" applyBorder="1" applyAlignment="1">
      <alignment horizontal="right"/>
    </xf>
    <xf numFmtId="165" fontId="1" fillId="0" borderId="11" xfId="1" applyNumberFormat="1" applyFont="1" applyBorder="1" applyAlignment="1">
      <alignment horizontal="right"/>
    </xf>
    <xf numFmtId="165" fontId="1" fillId="0" borderId="2" xfId="1" applyNumberFormat="1" applyFont="1" applyBorder="1" applyAlignment="1">
      <alignment horizontal="right"/>
    </xf>
    <xf numFmtId="165" fontId="1" fillId="0" borderId="12" xfId="1" applyNumberFormat="1" applyFont="1" applyFill="1" applyBorder="1" applyAlignment="1">
      <alignment horizontal="right"/>
    </xf>
    <xf numFmtId="165" fontId="1" fillId="0" borderId="1" xfId="1" applyNumberFormat="1" applyFont="1" applyFill="1" applyBorder="1" applyAlignment="1">
      <alignment horizontal="center" vertical="center"/>
    </xf>
    <xf numFmtId="165" fontId="1" fillId="0" borderId="12" xfId="0" applyNumberFormat="1" applyFont="1" applyBorder="1" applyAlignment="1">
      <alignment horizontal="right"/>
    </xf>
    <xf numFmtId="165" fontId="1" fillId="8" borderId="12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1" xfId="1" applyNumberFormat="1" applyFont="1" applyBorder="1" applyAlignment="1">
      <alignment horizontal="center" vertical="center"/>
    </xf>
    <xf numFmtId="165" fontId="1" fillId="0" borderId="12" xfId="0" applyNumberFormat="1" applyFont="1" applyBorder="1"/>
    <xf numFmtId="3" fontId="17" fillId="0" borderId="0" xfId="0" applyNumberFormat="1" applyFont="1"/>
    <xf numFmtId="0" fontId="17" fillId="0" borderId="0" xfId="0" applyFont="1"/>
    <xf numFmtId="165" fontId="1" fillId="0" borderId="0" xfId="0" applyNumberFormat="1" applyFont="1" applyAlignment="1">
      <alignment horizontal="right"/>
    </xf>
    <xf numFmtId="0" fontId="1" fillId="3" borderId="1" xfId="0" applyFont="1" applyFill="1" applyBorder="1"/>
    <xf numFmtId="9" fontId="1" fillId="3" borderId="1" xfId="3" applyFont="1" applyFill="1" applyBorder="1"/>
    <xf numFmtId="9" fontId="1" fillId="3" borderId="3" xfId="3" applyFont="1" applyFill="1" applyBorder="1"/>
    <xf numFmtId="0" fontId="1" fillId="8" borderId="1" xfId="0" applyFont="1" applyFill="1" applyBorder="1"/>
    <xf numFmtId="9" fontId="1" fillId="8" borderId="1" xfId="3" applyFont="1" applyFill="1" applyBorder="1"/>
    <xf numFmtId="9" fontId="1" fillId="8" borderId="3" xfId="3" applyFont="1" applyFill="1" applyBorder="1"/>
    <xf numFmtId="0" fontId="1" fillId="8" borderId="12" xfId="0" applyFont="1" applyFill="1" applyBorder="1"/>
    <xf numFmtId="9" fontId="1" fillId="8" borderId="12" xfId="3" applyFont="1" applyFill="1" applyBorder="1"/>
    <xf numFmtId="9" fontId="1" fillId="8" borderId="15" xfId="3" applyFont="1" applyFill="1" applyBorder="1"/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3" fontId="18" fillId="8" borderId="1" xfId="0" applyNumberFormat="1" applyFont="1" applyFill="1" applyBorder="1"/>
    <xf numFmtId="44" fontId="9" fillId="2" borderId="13" xfId="2" applyFont="1" applyFill="1" applyBorder="1" applyAlignment="1">
      <alignment horizontal="center" vertical="top"/>
    </xf>
    <xf numFmtId="164" fontId="8" fillId="2" borderId="4" xfId="2" applyNumberFormat="1" applyFont="1" applyFill="1" applyBorder="1" applyAlignment="1">
      <alignment horizontal="center" vertical="center" wrapText="1"/>
    </xf>
    <xf numFmtId="165" fontId="1" fillId="3" borderId="12" xfId="1" applyNumberFormat="1" applyFont="1" applyFill="1" applyBorder="1"/>
    <xf numFmtId="165" fontId="1" fillId="0" borderId="1" xfId="1" applyNumberFormat="1" applyFont="1" applyBorder="1"/>
    <xf numFmtId="0" fontId="1" fillId="0" borderId="1" xfId="0" applyFont="1" applyBorder="1"/>
    <xf numFmtId="0" fontId="17" fillId="0" borderId="1" xfId="0" applyFont="1" applyBorder="1" applyAlignment="1">
      <alignment horizontal="right"/>
    </xf>
    <xf numFmtId="164" fontId="16" fillId="0" borderId="0" xfId="4" applyNumberFormat="1" applyFont="1" applyFill="1" applyBorder="1" applyAlignment="1">
      <alignment horizontal="right" indent="1"/>
    </xf>
    <xf numFmtId="0" fontId="8" fillId="0" borderId="0" xfId="4" applyFont="1" applyFill="1" applyBorder="1"/>
    <xf numFmtId="3" fontId="18" fillId="0" borderId="0" xfId="0" applyNumberFormat="1" applyFont="1"/>
    <xf numFmtId="165" fontId="1" fillId="0" borderId="0" xfId="1" applyNumberFormat="1" applyFont="1"/>
    <xf numFmtId="44" fontId="9" fillId="2" borderId="7" xfId="2" applyFont="1" applyFill="1" applyBorder="1" applyAlignment="1">
      <alignment horizontal="center" vertical="center"/>
    </xf>
    <xf numFmtId="44" fontId="9" fillId="2" borderId="0" xfId="2" applyFont="1" applyFill="1" applyBorder="1" applyAlignment="1">
      <alignment horizontal="center" vertical="center"/>
    </xf>
    <xf numFmtId="44" fontId="9" fillId="2" borderId="14" xfId="2" applyFont="1" applyFill="1" applyBorder="1" applyAlignment="1">
      <alignment horizontal="left" vertical="center"/>
    </xf>
    <xf numFmtId="44" fontId="9" fillId="2" borderId="13" xfId="2" applyFont="1" applyFill="1" applyBorder="1" applyAlignment="1">
      <alignment horizontal="left" vertical="center"/>
    </xf>
    <xf numFmtId="44" fontId="21" fillId="2" borderId="14" xfId="2" applyFont="1" applyFill="1" applyBorder="1" applyAlignment="1">
      <alignment horizontal="center" vertical="center"/>
    </xf>
    <xf numFmtId="44" fontId="21" fillId="2" borderId="13" xfId="2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4" fontId="6" fillId="6" borderId="1" xfId="2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</cellXfs>
  <cellStyles count="5">
    <cellStyle name="40% - Énfasis1" xfId="4" builtinId="31"/>
    <cellStyle name="Millares" xfId="1" builtinId="3"/>
    <cellStyle name="Moneda" xfId="2" builtinId="4"/>
    <cellStyle name="Normal" xfId="0" builtinId="0"/>
    <cellStyle name="Porcentaje" xfId="3" builtinId="5"/>
  </cellStyles>
  <dxfs count="149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5" formatCode="_(* #,##0_);_(* \(#,##0\);_(* &quot;-&quot;??_);_(@_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right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top style="thin">
          <color auto="1"/>
        </top>
      </border>
    </dxf>
    <dxf>
      <font>
        <b/>
      </font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3" formatCode="0%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4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mmm\ yyyy"/>
      <fill>
        <patternFill patternType="solid">
          <fgColor indexed="64"/>
          <bgColor theme="4" tint="0.79998168889431442"/>
        </patternFill>
      </fill>
      <alignment horizontal="right" vertical="top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mmm\ yyyy"/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5C809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fill>
        <patternFill patternType="solid">
          <fgColor indexed="64"/>
          <bgColor theme="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fill>
        <patternFill>
          <fgColor indexed="64"/>
          <bgColor theme="0"/>
        </patternFill>
      </fill>
      <alignment horizontal="right" textRotation="0" wrapText="0" relative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fill>
        <patternFill>
          <fgColor indexed="64"/>
          <bgColor theme="0"/>
        </patternFill>
      </fill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3" formatCode="0%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5" formatCode="_(* #,##0_);_(* \(#,##0\);_(* &quot;-&quot;??_);_(@_)"/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ova"/>
        <scheme val="none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strike val="0"/>
        <outline val="0"/>
        <shadow val="0"/>
        <u val="none"/>
        <vertAlign val="baseline"/>
        <sz val="12"/>
        <name val="Calibri"/>
        <family val="2"/>
        <scheme val="minor"/>
      </font>
      <numFmt numFmtId="164" formatCode="mmm\ yyyy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family val="2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solid">
          <fgColor indexed="64"/>
          <bgColor rgb="FF082C44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DDEBF7"/>
      <color rgb="FF0D3048"/>
      <color rgb="FF5C8091"/>
      <color rgb="FFDAEEF3"/>
      <color rgb="FF082C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361950</xdr:colOff>
      <xdr:row>0</xdr:row>
      <xdr:rowOff>314326</xdr:rowOff>
    </xdr:from>
    <xdr:ext cx="563706" cy="361950"/>
    <xdr:pic>
      <xdr:nvPicPr>
        <xdr:cNvPr id="2" name="Picture 1">
          <a:extLst>
            <a:ext uri="{FF2B5EF4-FFF2-40B4-BE49-F238E27FC236}">
              <a16:creationId xmlns:a16="http://schemas.microsoft.com/office/drawing/2014/main" id="{911E4655-C0C8-0F43-AC59-7ED05E0EE9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0242" b="10898"/>
        <a:stretch/>
      </xdr:blipFill>
      <xdr:spPr>
        <a:xfrm>
          <a:off x="361950" y="314326"/>
          <a:ext cx="563706" cy="3619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14400" cy="468347"/>
    <xdr:pic>
      <xdr:nvPicPr>
        <xdr:cNvPr id="2" name="Picture 1">
          <a:extLst>
            <a:ext uri="{FF2B5EF4-FFF2-40B4-BE49-F238E27FC236}">
              <a16:creationId xmlns:a16="http://schemas.microsoft.com/office/drawing/2014/main" id="{9CA9A8F0-CE1D-9842-BC3F-3AA80CB27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14400" cy="46834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717433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306886E-7A05-443D-826B-07D6FBC43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60208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4E9661-FCF6-4BD2-B9D4-027E2212B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6</xdr:col>
      <xdr:colOff>184033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2F5DE1-3BB9-4CD0-B28C-82EFF211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2651008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92ED5-574B-4417-85F9-4FF5E84F18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9E0411F-EFC2-4833-8087-0852507B0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54142F-3D52-4D53-B719-B9F1837E7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2812933</xdr:colOff>
      <xdr:row>1</xdr:row>
      <xdr:rowOff>8346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367708-C4AE-4103-8A62-445CA51FE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0"/>
          <a:ext cx="5775208" cy="6369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cevedo\Documents\ProUsuario%20Project\new_metrics.xlsx" TargetMode="External"/><Relationship Id="rId1" Type="http://schemas.openxmlformats.org/officeDocument/2006/relationships/externalLinkPath" Target="file:///C:\Users\jacevedo\Documents\ProUsuario%20Project\new_metri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2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35A823-2889-7D41-9254-11C27DEC4A6D}" name="Table19" displayName="Table19" ref="A3:H49" totalsRowShown="0" headerRowDxfId="148" dataDxfId="146" headerRowBorderDxfId="147">
  <autoFilter ref="A3:H49" xr:uid="{2135A823-2889-7D41-9254-11C27DEC4A6D}"/>
  <tableColumns count="8">
    <tableColumn id="1" xr3:uid="{267B9D5C-8EA7-224E-AC9E-7C97E8E28A93}" name="Fecha" dataDxfId="145" totalsRowDxfId="144"/>
    <tableColumn id="3" xr3:uid="{87768A9B-76C8-9842-9EE3-BCCE13E87FB6}" name="Presencial" dataDxfId="143" totalsRowDxfId="142"/>
    <tableColumn id="4" xr3:uid="{B32AAC36-CDB0-444B-A6EC-00749C9FABB7}" name="Correo" dataDxfId="141" totalsRowDxfId="140"/>
    <tableColumn id="5" xr3:uid="{F97FA0F7-91E0-AF40-8DE5-4E2A301B0C10}" name="Teléfono" dataDxfId="139" totalsRowDxfId="138"/>
    <tableColumn id="6" xr3:uid="{E43A1A80-6B93-8240-9C4F-F1A99460BB58}" name="Chat" dataDxfId="137" totalsRowDxfId="136"/>
    <tableColumn id="9" xr3:uid="{DD95DE9B-3197-A74F-A396-3B69333D8E38}" name="Atención Virtual" dataDxfId="135" totalsRowDxfId="134"/>
    <tableColumn id="7" xr3:uid="{E36D3FB8-EDF0-F343-893F-ADDFD498CE45}" name="Redes Sociales" dataDxfId="133"/>
    <tableColumn id="8" xr3:uid="{8CCA7454-01E3-3C47-B8B3-C4BA83676958}" name="Total" dataDxfId="132" totalsRowDxfId="131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84D68DC-EDCD-2D40-BEFB-61C7C0DDD92C}" name="Table310" displayName="Table310" ref="A2:I124" totalsRowShown="0" headerRowDxfId="130" dataDxfId="128" headerRowBorderDxfId="129">
  <autoFilter ref="A2:I124" xr:uid="{584D68DC-EDCD-2D40-BEFB-61C7C0DDD92C}"/>
  <tableColumns count="9">
    <tableColumn id="1" xr3:uid="{0758985D-A842-C34C-8B4A-6E83C2913683}" name="Fecha" dataDxfId="127"/>
    <tableColumn id="2" xr3:uid="{293057C7-E391-1146-A74E-5910BD6B0991}" name="Razón" dataDxfId="126"/>
    <tableColumn id="3" xr3:uid="{16F25F91-5008-2145-9221-C8EFD0265A7C}" name="Presencial" dataDxfId="125"/>
    <tableColumn id="4" xr3:uid="{313F2D62-B453-6142-945C-D39828C00970}" name="Correo Electrónico" dataDxfId="124"/>
    <tableColumn id="5" xr3:uid="{D1BD587A-7794-CE4D-9AEA-8041014C6B41}" name="Telefono" dataDxfId="123"/>
    <tableColumn id="6" xr3:uid="{4ED8ABEE-0B00-084E-AEB8-6E41DC36D067}" name="Chat" dataDxfId="122"/>
    <tableColumn id="9" xr3:uid="{ECCE7514-91F0-8D4B-8A70-3200684D3EEE}" name="Atención Virtual" dataDxfId="121"/>
    <tableColumn id="7" xr3:uid="{E8864EE8-4FFC-E345-91CC-0C5DC7A1A3DF}" name="Redes Sociales" dataDxfId="120"/>
    <tableColumn id="8" xr3:uid="{17812224-C699-A14A-A855-7AFAB68227BC}" name="Total Razón" dataDxfId="119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CFAE324-4BA5-4877-8368-3091024CCBC2}" name="Table411" displayName="Table411" ref="B4:J76" totalsRowShown="0" headerRowDxfId="118" dataDxfId="116" headerRowBorderDxfId="117" tableBorderDxfId="115" totalsRowBorderDxfId="114">
  <autoFilter ref="B4:J76" xr:uid="{98B95176-BCA5-4888-B409-45C278A5B77E}"/>
  <sortState xmlns:xlrd2="http://schemas.microsoft.com/office/spreadsheetml/2017/richdata2" ref="B5:J12">
    <sortCondition ref="B4:B12"/>
  </sortState>
  <tableColumns count="9">
    <tableColumn id="2" xr3:uid="{73F9A0DA-3196-4C07-999C-F6578CCF5022}" name="Fecha" dataDxfId="113"/>
    <tableColumn id="1" xr3:uid="{70BF2028-CA8D-40A0-96E6-DF09D434CB81}" name="Concepto" dataDxfId="112"/>
    <tableColumn id="4" xr3:uid="{F593C8A4-98D3-4B04-8BC8-92E8917C76F6}" name="Presencial" dataDxfId="111"/>
    <tableColumn id="6" xr3:uid="{E7023F64-5153-4FE5-9997-5C7407AF316E}" name="Correo Electrónico" dataDxfId="110"/>
    <tableColumn id="7" xr3:uid="{8096D868-DDD3-4F94-BDD8-C36E19FA5342}" name="Teléfono" dataDxfId="109"/>
    <tableColumn id="5" xr3:uid="{7B86E3DD-3C58-4CE2-9C99-A6D4BD41B68E}" name="Chat" dataDxfId="108"/>
    <tableColumn id="3" xr3:uid="{89CEC2FD-5748-4B6D-80F0-1DE975B09843}" name="Redes Sociales" dataDxfId="107"/>
    <tableColumn id="8" xr3:uid="{022F758F-E5B0-46C6-A119-0B6C63F6AD97}" name="General" dataDxfId="106"/>
    <tableColumn id="9" xr3:uid="{FC9BE1CA-3618-40AF-B26B-99CB931A2B8D}" name="Meta" dataDxfId="105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909B7B6-4800-4C17-9B6B-B70A8B83A8F3}" name="Table24" displayName="Table24" ref="B4:R47" totalsRowShown="0" headerRowDxfId="104" dataDxfId="102" headerRowBorderDxfId="103" tableBorderDxfId="101" totalsRowBorderDxfId="100">
  <autoFilter ref="B4:R47" xr:uid="{9909B7B6-4800-4C17-9B6B-B70A8B83A8F3}"/>
  <tableColumns count="17">
    <tableColumn id="1" xr3:uid="{90265A5A-F8B3-4227-81F9-5F94FE8A7318}" name="Fecha" dataDxfId="99" totalsRowDxfId="98"/>
    <tableColumn id="2" xr3:uid="{443911F0-27A8-43E8-88AC-02263C9C8EE1}" name="Recibidos" dataDxfId="97" totalsRowDxfId="96"/>
    <tableColumn id="7" xr3:uid="{E699D84A-45B0-48C8-A72F-A97BA5095282}" name="Reclamaciones" dataDxfId="95" totalsRowDxfId="94">
      <calculatedColumnFormula>+_xlfn.XLOOKUP($B5,[1]Sheet1!$A:$A,[1]Sheet1!$C:$C)</calculatedColumnFormula>
    </tableColumn>
    <tableColumn id="6" xr3:uid="{A594C4E4-2428-4D57-B209-C1A95B4521F4}" name="Reconsideraciones" dataDxfId="93" totalsRowDxfId="92">
      <calculatedColumnFormula>+_xlfn.XLOOKUP($B5,[1]Sheet1!$A:$A,[1]Sheet1!$D:$D)</calculatedColumnFormula>
    </tableColumn>
    <tableColumn id="3" xr3:uid="{8B22AC5E-F575-4D94-B21E-1DCE2C5A2D35}" name="Desactivados" dataDxfId="91" totalsRowDxfId="90"/>
    <tableColumn id="5" xr3:uid="{818DD515-EB15-4D83-B197-7B8DE7BD4850}" name="Completados" dataDxfId="89" totalsRowDxfId="88"/>
    <tableColumn id="4" xr3:uid="{6DDBBB18-9770-4CD6-AA3D-1CE38F5E7FA6}" name="Pendientes" dataDxfId="87" totalsRowDxfId="86"/>
    <tableColumn id="18" xr3:uid="{FCC2134E-A19A-4254-8AB7-400E4A001ACA}" name="Con decisión" dataDxfId="85" totalsRowDxfId="84"/>
    <tableColumn id="19" xr3:uid="{1C669C9F-3018-4518-AC67-F2D54CB4F44F}" name="Sin decisión" dataDxfId="83" totalsRowDxfId="82"/>
    <tableColumn id="17" xr3:uid="{86E60DFB-2BA9-4BF1-8C96-1DB40316C810}" name="Inadmisibles" dataDxfId="81" totalsRowDxfId="80"/>
    <tableColumn id="9" xr3:uid="{9FD94D3F-A802-4F9C-9556-A49DCC987D66}" name="Favorable  " dataDxfId="79" totalsRowDxfId="78"/>
    <tableColumn id="10" xr3:uid="{9319A2E3-DFBB-46B0-9E4B-E4EAEC46AF29}" name="Desfavorable" dataDxfId="77" totalsRowDxfId="76"/>
    <tableColumn id="11" xr3:uid="{32CCCFE6-741E-46BE-BA4F-BD31C09639F7}" name="% Favorable" dataDxfId="75" totalsRowDxfId="74">
      <calculatedColumnFormula>+L5/(L5+M5)</calculatedColumnFormula>
    </tableColumn>
    <tableColumn id="12" xr3:uid="{45F213F6-039A-444D-99CF-C0FE89F6410B}" name="% Desfavorable" dataDxfId="73" totalsRowDxfId="72">
      <calculatedColumnFormula>+M5/(L5+M5)</calculatedColumnFormula>
    </tableColumn>
    <tableColumn id="13" xr3:uid="{13745C2A-119B-4710-8B9A-E410610A0BAE}" name="Total Mensual" dataDxfId="71" totalsRowDxfId="70"/>
    <tableColumn id="14" xr3:uid="{4276A18A-B7FE-4561-A625-66277D291E9D}" name="Promedio por caso" dataDxfId="69" totalsRowDxfId="68">
      <calculatedColumnFormula>+P5/R5</calculatedColumnFormula>
    </tableColumn>
    <tableColumn id="20" xr3:uid="{75D50EFE-2F33-4AF4-9493-570504632882}" name="Reclamaciones favorables que implicaron devolución" dataDxfId="67" totalsRowDxfId="66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034CFF-A945-4CF1-8BDA-3865124E8346}" name="Table226" displayName="Table226" ref="B4:W51" headerRowDxfId="65" dataDxfId="63" totalsRowDxfId="61" headerRowBorderDxfId="64" tableBorderDxfId="62" totalsRowBorderDxfId="60">
  <autoFilter ref="B4:W51" xr:uid="{CB034CFF-A945-4CF1-8BDA-3865124E8346}"/>
  <tableColumns count="22">
    <tableColumn id="1" xr3:uid="{D532E976-BEEC-4751-8342-2A3AC874D6E5}" name="Fecha" totalsRowLabel="T3 2022" dataDxfId="59" totalsRowDxfId="58"/>
    <tableColumn id="2" xr3:uid="{8578DB8A-C312-4A8B-BE2F-38D8A1B8D8F6}" name="0.15% a Transferencias" totalsRowFunction="custom" dataDxfId="57" totalsRowDxfId="56">
      <totalsRowFormula>+SUM(C36:C38)</totalsRowFormula>
    </tableColumn>
    <tableColumn id="4" xr3:uid="{5FB2BAEE-9B82-4927-BD45-687A828A1C0F}" name="Beneficios" totalsRowFunction="custom" dataDxfId="55" totalsRowDxfId="54">
      <totalsRowFormula>+SUM(D36:D38)</totalsRowFormula>
    </tableColumn>
    <tableColumn id="5" xr3:uid="{3BA52F83-20CC-42AA-81FA-14C1DC09B685}" name="Bloqueo de Cuenta" totalsRowFunction="custom" dataDxfId="53" totalsRowDxfId="52">
      <totalsRowFormula>+SUM(E36:E38)</totalsRowFormula>
    </tableColumn>
    <tableColumn id="6" xr3:uid="{3341B364-9E4F-4E06-9B61-9794C8F278E9}" name="Buró de Crédito" totalsRowFunction="custom" dataDxfId="51" totalsRowDxfId="50">
      <totalsRowFormula>+SUM(F36:F38)</totalsRowFormula>
    </tableColumn>
    <tableColumn id="3" xr3:uid="{0FE4FAEC-C3A5-47E5-A61E-6BDA57726F4C}" name="Problemas en Cajero" totalsRowFunction="custom" dataDxfId="49" totalsRowDxfId="48">
      <totalsRowFormula>+SUM(G36:G38)</totalsRowFormula>
    </tableColumn>
    <tableColumn id="7" xr3:uid="{8CA3B201-FD01-411E-BE3C-83AFB2AE9886}" name="Cancelación Producto" totalsRowFunction="custom" dataDxfId="47" totalsRowDxfId="46">
      <totalsRowFormula>+SUM(H36:H38)</totalsRowFormula>
    </tableColumn>
    <tableColumn id="8" xr3:uid="{7D0B02FD-2CCC-4C07-ABD2-68E5F50360D3}" name="Cargos" totalsRowFunction="custom" dataDxfId="45" totalsRowDxfId="44">
      <totalsRowFormula>+SUM(I36:I38)</totalsRowFormula>
    </tableColumn>
    <tableColumn id="9" xr3:uid="{817045DB-D560-473F-9659-FCDBF1612C9D}" name="Consumos" totalsRowFunction="custom" dataDxfId="43" totalsRowDxfId="42">
      <totalsRowFormula>+SUM(J36:J38)</totalsRowFormula>
    </tableColumn>
    <tableColumn id="10" xr3:uid="{ED9A283A-3FD9-47A6-B4D2-9800BBECD522}" name="Depósitos" totalsRowFunction="custom" dataDxfId="41" totalsRowDxfId="40">
      <totalsRowFormula>+SUM(K36:K38)</totalsRowFormula>
    </tableColumn>
    <tableColumn id="11" xr3:uid="{3B8EEE6B-5C40-4BCD-9588-0A660CCE72FB}" name="Devolución" totalsRowFunction="custom" dataDxfId="39" totalsRowDxfId="38">
      <totalsRowFormula>+SUM(L36:L38)</totalsRowFormula>
    </tableColumn>
    <tableColumn id="12" xr3:uid="{FD90E281-AD57-4CF0-A147-3106CECA2643}" name="Débitos" totalsRowFunction="custom" dataDxfId="37" totalsRowDxfId="36">
      <totalsRowFormula>+SUM(M36:M38)</totalsRowFormula>
    </tableColumn>
    <tableColumn id="13" xr3:uid="{7629C2E4-DC12-4E19-8069-C8C174382530}" name="Error Intereses" totalsRowFunction="custom" dataDxfId="35" totalsRowDxfId="34">
      <totalsRowFormula>+SUM(N36:N38)</totalsRowFormula>
    </tableColumn>
    <tableColumn id="22" xr3:uid="{797E8503-F893-4EAD-8758-7BB04B0B0A71}" name="Estados de Cuenta" totalsRowFunction="custom" dataDxfId="33" totalsRowDxfId="32">
      <totalsRowFormula>+SUM(O36:O38)</totalsRowFormula>
    </tableColumn>
    <tableColumn id="15" xr3:uid="{DA8D664B-D42B-4E22-9809-166950485B41}" name="Pagos" totalsRowFunction="custom" dataDxfId="31" totalsRowDxfId="30">
      <totalsRowFormula>+SUM(P36:P38)</totalsRowFormula>
    </tableColumn>
    <tableColumn id="16" xr3:uid="{4AA0D8F7-09B6-410C-84CE-6412D6A5581A}" name="Producto No Autorizado" totalsRowFunction="custom" dataDxfId="29" totalsRowDxfId="28">
      <totalsRowFormula>+SUM(Q36:Q38)</totalsRowFormula>
    </tableColumn>
    <tableColumn id="17" xr3:uid="{73671E12-75DB-49CE-A90C-79A94B07FEDF}" name="Problemas con Préstamos" totalsRowFunction="custom" dataDxfId="27" totalsRowDxfId="26">
      <totalsRowFormula>+SUM(R36:R38)</totalsRowFormula>
    </tableColumn>
    <tableColumn id="18" xr3:uid="{52D738FC-9FC8-4E23-B1DF-02B71A15FA35}" name="Publicidad Engañosa" totalsRowFunction="custom" dataDxfId="25" totalsRowDxfId="24">
      <totalsRowFormula>+SUM(S36:S38)</totalsRowFormula>
    </tableColumn>
    <tableColumn id="19" xr3:uid="{397D983C-28A8-4A38-A7E0-AE8C50305D6C}" name="Retiros" totalsRowFunction="custom" dataDxfId="23" totalsRowDxfId="22">
      <totalsRowFormula>+SUM(T36:T38)</totalsRowFormula>
    </tableColumn>
    <tableColumn id="20" xr3:uid="{111160A6-DF51-4F67-AAAB-6122180B55EF}" name="Transacción" totalsRowFunction="custom" dataDxfId="21" totalsRowDxfId="20">
      <totalsRowFormula>+SUM(U36:U38)</totalsRowFormula>
    </tableColumn>
    <tableColumn id="21" xr3:uid="{D76F10BA-349C-4152-8BDF-8BC1880C85E5}" name="Transferencias" totalsRowFunction="custom" dataDxfId="19" totalsRowDxfId="18">
      <totalsRowFormula>+SUM(V36:V38)</totalsRowFormula>
    </tableColumn>
    <tableColumn id="14" xr3:uid="{046EFD9D-51D1-4D40-B3AA-4F6A4F1A60F2}" name="Otros" totalsRowFunction="custom" dataDxfId="17" totalsRowDxfId="16">
      <totalsRowFormula>+SUM(W36:W38)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5DFAE24-59A3-42A8-8A3A-1AD8B3A86997}" name="Table257" displayName="Table257" ref="B4:D46" totalsRowShown="0" headerRowDxfId="15" dataDxfId="13" headerRowBorderDxfId="14" tableBorderDxfId="12" totalsRowBorderDxfId="11">
  <autoFilter ref="B4:D46" xr:uid="{15DFAE24-59A3-42A8-8A3A-1AD8B3A86997}"/>
  <tableColumns count="3">
    <tableColumn id="1" xr3:uid="{3D3ABAB8-0F48-4F0C-B66B-FE22058D7032}" name="Fecha" dataDxfId="10"/>
    <tableColumn id="2" xr3:uid="{306B6F2B-6A2F-422C-AECE-D52477D484B9}" name="Solicitudes" dataDxfId="9"/>
    <tableColumn id="3" xr3:uid="{AE02D998-0484-4664-8C8C-163818C41DA2}" name="Entregas" dataDxfId="8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E79BBFEC-13E2-4EB7-BE90-BE3F639142D7}" name="Table25812" displayName="Table25812" ref="B4:D47" totalsRowShown="0" headerRowDxfId="7" dataDxfId="5" headerRowBorderDxfId="6" tableBorderDxfId="4" totalsRowBorderDxfId="3">
  <autoFilter ref="B4:D47" xr:uid="{E79BBFEC-13E2-4EB7-BE90-BE3F639142D7}"/>
  <tableColumns count="3">
    <tableColumn id="1" xr3:uid="{5B5D8F20-EC8B-43E6-8589-A4349D3DBBA4}" name="Fecha" dataDxfId="2"/>
    <tableColumn id="2" xr3:uid="{433A471C-6A58-4BC1-9317-03A8C537796D}" name="Recibidos" dataDxfId="1"/>
    <tableColumn id="3" xr3:uid="{EAF7B194-8638-413F-8EA9-73587B1EC014}" name="Respondidos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2755D-8BD1-49D7-9B4E-3D2F298B1A34}">
  <dimension ref="D3:H9"/>
  <sheetViews>
    <sheetView workbookViewId="0">
      <selection activeCell="C7" sqref="C7"/>
    </sheetView>
  </sheetViews>
  <sheetFormatPr baseColWidth="10" defaultColWidth="11.42578125" defaultRowHeight="15" x14ac:dyDescent="0.25"/>
  <cols>
    <col min="4" max="4" width="18.140625" customWidth="1"/>
    <col min="5" max="5" width="21.42578125" bestFit="1" customWidth="1"/>
    <col min="7" max="7" width="18.42578125" bestFit="1" customWidth="1"/>
    <col min="8" max="8" width="21.42578125" bestFit="1" customWidth="1"/>
  </cols>
  <sheetData>
    <row r="3" spans="4:8" x14ac:dyDescent="0.25">
      <c r="D3" s="43" t="s">
        <v>12</v>
      </c>
      <c r="E3" s="43" t="s">
        <v>13</v>
      </c>
      <c r="F3" s="43"/>
      <c r="G3" s="43" t="s">
        <v>12</v>
      </c>
      <c r="H3" s="43" t="s">
        <v>13</v>
      </c>
    </row>
    <row r="4" spans="4:8" x14ac:dyDescent="0.25">
      <c r="D4" t="s">
        <v>14</v>
      </c>
      <c r="E4" s="146">
        <v>28992</v>
      </c>
      <c r="G4" t="s">
        <v>14</v>
      </c>
      <c r="H4" s="146">
        <v>39244</v>
      </c>
    </row>
    <row r="5" spans="4:8" x14ac:dyDescent="0.25">
      <c r="D5" t="s">
        <v>15</v>
      </c>
      <c r="E5" s="146">
        <v>20096</v>
      </c>
      <c r="G5" t="s">
        <v>15</v>
      </c>
      <c r="H5" s="146">
        <v>20096</v>
      </c>
    </row>
    <row r="6" spans="4:8" x14ac:dyDescent="0.25">
      <c r="D6" t="s">
        <v>16</v>
      </c>
      <c r="E6" s="146">
        <v>12229</v>
      </c>
      <c r="G6" t="s">
        <v>16</v>
      </c>
      <c r="H6" s="146">
        <v>12229</v>
      </c>
    </row>
    <row r="7" spans="4:8" x14ac:dyDescent="0.25">
      <c r="D7" t="s">
        <v>5</v>
      </c>
      <c r="E7" s="146">
        <v>8632</v>
      </c>
      <c r="G7" t="s">
        <v>5</v>
      </c>
      <c r="H7" s="146">
        <v>8632</v>
      </c>
    </row>
    <row r="8" spans="4:8" x14ac:dyDescent="0.25">
      <c r="D8" t="s">
        <v>17</v>
      </c>
      <c r="E8" s="146">
        <v>3477</v>
      </c>
      <c r="G8" t="s">
        <v>17</v>
      </c>
      <c r="H8" s="146">
        <v>3477</v>
      </c>
    </row>
    <row r="9" spans="4:8" x14ac:dyDescent="0.25">
      <c r="D9" t="s">
        <v>7</v>
      </c>
      <c r="E9" s="146">
        <f>SUM(E4:E8)</f>
        <v>73426</v>
      </c>
      <c r="G9" t="s">
        <v>7</v>
      </c>
      <c r="H9" s="146">
        <f>SUM(H4:H8)</f>
        <v>83678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5A374-1479-E048-BC85-F8D5E8FC52CB}">
  <dimension ref="A1:H54"/>
  <sheetViews>
    <sheetView topLeftCell="A14" workbookViewId="0">
      <selection activeCell="G55" sqref="G55"/>
    </sheetView>
  </sheetViews>
  <sheetFormatPr baseColWidth="10" defaultRowHeight="15" x14ac:dyDescent="0.25"/>
  <cols>
    <col min="1" max="1" width="23.42578125" customWidth="1"/>
    <col min="6" max="6" width="10.85546875" customWidth="1"/>
  </cols>
  <sheetData>
    <row r="1" spans="1:8" ht="15.75" x14ac:dyDescent="0.25">
      <c r="A1" s="202"/>
      <c r="B1" s="245" t="s">
        <v>0</v>
      </c>
      <c r="C1" s="246"/>
      <c r="D1" s="246"/>
      <c r="E1" s="246"/>
      <c r="F1" s="246"/>
      <c r="G1" s="246"/>
      <c r="H1" s="203"/>
    </row>
    <row r="2" spans="1:8" ht="15.75" x14ac:dyDescent="0.25">
      <c r="A2" s="204"/>
      <c r="B2" s="203"/>
      <c r="C2" s="203"/>
      <c r="D2" s="203"/>
      <c r="E2" s="203"/>
      <c r="F2" s="203"/>
      <c r="G2" s="203"/>
      <c r="H2" s="203"/>
    </row>
    <row r="3" spans="1:8" ht="31.5" x14ac:dyDescent="0.25">
      <c r="A3" s="205" t="s">
        <v>1</v>
      </c>
      <c r="B3" s="206" t="s">
        <v>2</v>
      </c>
      <c r="C3" s="206" t="s">
        <v>3</v>
      </c>
      <c r="D3" s="206" t="s">
        <v>4</v>
      </c>
      <c r="E3" s="206" t="s">
        <v>5</v>
      </c>
      <c r="F3" s="207" t="s">
        <v>185</v>
      </c>
      <c r="G3" s="207" t="s">
        <v>6</v>
      </c>
      <c r="H3" s="206" t="s">
        <v>7</v>
      </c>
    </row>
    <row r="4" spans="1:8" ht="15.75" x14ac:dyDescent="0.25">
      <c r="A4" s="133">
        <v>44044</v>
      </c>
      <c r="B4" s="208">
        <v>281</v>
      </c>
      <c r="C4" s="208">
        <v>396</v>
      </c>
      <c r="D4" s="208">
        <v>2273</v>
      </c>
      <c r="E4" s="208"/>
      <c r="F4" s="208">
        <v>0</v>
      </c>
      <c r="G4" s="208"/>
      <c r="H4" s="208">
        <f>SUM(Table19[[#This Row],[Presencial]:[Redes Sociales]])</f>
        <v>2950</v>
      </c>
    </row>
    <row r="5" spans="1:8" ht="15.75" x14ac:dyDescent="0.25">
      <c r="A5" s="133">
        <v>44075</v>
      </c>
      <c r="B5" s="208">
        <v>474</v>
      </c>
      <c r="C5" s="208">
        <v>295</v>
      </c>
      <c r="D5" s="208">
        <v>2512</v>
      </c>
      <c r="E5" s="208"/>
      <c r="F5" s="208">
        <v>0</v>
      </c>
      <c r="G5" s="208"/>
      <c r="H5" s="208">
        <f>SUM(Table19[[#This Row],[Presencial]:[Redes Sociales]])</f>
        <v>3281</v>
      </c>
    </row>
    <row r="6" spans="1:8" ht="15.75" x14ac:dyDescent="0.25">
      <c r="A6" s="134" t="s">
        <v>8</v>
      </c>
      <c r="B6" s="209">
        <f>SUBTOTAL(109,B3:B5)</f>
        <v>755</v>
      </c>
      <c r="C6" s="209">
        <f>SUBTOTAL(109,C3:C5)</f>
        <v>691</v>
      </c>
      <c r="D6" s="209">
        <f>SUBTOTAL(109,D3:D5)</f>
        <v>4785</v>
      </c>
      <c r="E6" s="209">
        <f>SUBTOTAL(109,E3:E5)</f>
        <v>0</v>
      </c>
      <c r="F6" s="209">
        <v>0</v>
      </c>
      <c r="G6" s="209">
        <f>SUBTOTAL(109,G3:G5)</f>
        <v>0</v>
      </c>
      <c r="H6" s="209">
        <f>SUM(Table19[[#This Row],[Presencial]:[Redes Sociales]])</f>
        <v>6231</v>
      </c>
    </row>
    <row r="7" spans="1:8" ht="15.75" x14ac:dyDescent="0.25">
      <c r="A7" s="133">
        <v>44105</v>
      </c>
      <c r="B7" s="208">
        <v>659</v>
      </c>
      <c r="C7" s="208">
        <v>361</v>
      </c>
      <c r="D7" s="208">
        <v>2857</v>
      </c>
      <c r="E7" s="208"/>
      <c r="F7" s="208">
        <v>0</v>
      </c>
      <c r="G7" s="208"/>
      <c r="H7" s="208">
        <f>SUM(Table19[[#This Row],[Presencial]:[Redes Sociales]])</f>
        <v>3877</v>
      </c>
    </row>
    <row r="8" spans="1:8" ht="15.75" x14ac:dyDescent="0.25">
      <c r="A8" s="133">
        <v>44136</v>
      </c>
      <c r="B8" s="208">
        <v>859</v>
      </c>
      <c r="C8" s="208">
        <v>1375</v>
      </c>
      <c r="D8" s="208">
        <v>1589</v>
      </c>
      <c r="E8" s="208">
        <v>408</v>
      </c>
      <c r="F8" s="208">
        <v>0</v>
      </c>
      <c r="G8" s="208">
        <v>78</v>
      </c>
      <c r="H8" s="208">
        <f>SUM(Table19[[#This Row],[Presencial]:[Redes Sociales]])</f>
        <v>4309</v>
      </c>
    </row>
    <row r="9" spans="1:8" ht="15.75" x14ac:dyDescent="0.25">
      <c r="A9" s="133">
        <v>44166</v>
      </c>
      <c r="B9" s="208">
        <v>764</v>
      </c>
      <c r="C9" s="208">
        <v>1348</v>
      </c>
      <c r="D9" s="208">
        <v>2259</v>
      </c>
      <c r="E9" s="208">
        <v>571</v>
      </c>
      <c r="F9" s="208">
        <v>0</v>
      </c>
      <c r="G9" s="208">
        <v>176</v>
      </c>
      <c r="H9" s="208">
        <f>SUM(Table19[[#This Row],[Presencial]:[Redes Sociales]])</f>
        <v>5118</v>
      </c>
    </row>
    <row r="10" spans="1:8" ht="15.75" x14ac:dyDescent="0.25">
      <c r="A10" s="134" t="s">
        <v>9</v>
      </c>
      <c r="B10" s="209">
        <f>SUBTOTAL(109,B7:B9)</f>
        <v>2282</v>
      </c>
      <c r="C10" s="209">
        <f>SUBTOTAL(109,C7:C9)</f>
        <v>3084</v>
      </c>
      <c r="D10" s="209">
        <f>SUBTOTAL(109,D7:D9)</f>
        <v>6705</v>
      </c>
      <c r="E10" s="209">
        <f>SUBTOTAL(109,E7:E9)</f>
        <v>979</v>
      </c>
      <c r="F10" s="209">
        <v>0</v>
      </c>
      <c r="G10" s="209">
        <f>SUBTOTAL(109,G7:G9)</f>
        <v>254</v>
      </c>
      <c r="H10" s="209">
        <f>SUM(Table19[[#This Row],[Presencial]:[Redes Sociales]])</f>
        <v>13304</v>
      </c>
    </row>
    <row r="11" spans="1:8" ht="15.75" x14ac:dyDescent="0.25">
      <c r="A11" s="133">
        <v>44197</v>
      </c>
      <c r="B11" s="208">
        <v>655</v>
      </c>
      <c r="C11" s="208">
        <v>1419</v>
      </c>
      <c r="D11" s="208">
        <v>1966</v>
      </c>
      <c r="E11" s="208">
        <v>324</v>
      </c>
      <c r="F11" s="208">
        <v>0</v>
      </c>
      <c r="G11" s="208">
        <v>135</v>
      </c>
      <c r="H11" s="208">
        <f>SUM(Table19[[#This Row],[Presencial]:[Redes Sociales]])</f>
        <v>4499</v>
      </c>
    </row>
    <row r="12" spans="1:8" ht="15.75" x14ac:dyDescent="0.25">
      <c r="A12" s="133">
        <v>44228</v>
      </c>
      <c r="B12" s="208">
        <v>888</v>
      </c>
      <c r="C12" s="208">
        <v>1889</v>
      </c>
      <c r="D12" s="208">
        <v>2640</v>
      </c>
      <c r="E12" s="208">
        <v>609</v>
      </c>
      <c r="F12" s="208">
        <v>0</v>
      </c>
      <c r="G12" s="208">
        <v>111</v>
      </c>
      <c r="H12" s="208">
        <f>SUM(Table19[[#This Row],[Presencial]:[Redes Sociales]])</f>
        <v>6137</v>
      </c>
    </row>
    <row r="13" spans="1:8" ht="15.75" x14ac:dyDescent="0.25">
      <c r="A13" s="135">
        <v>44256</v>
      </c>
      <c r="B13" s="210">
        <v>1157</v>
      </c>
      <c r="C13" s="195">
        <v>1907</v>
      </c>
      <c r="D13" s="195">
        <v>3793</v>
      </c>
      <c r="E13" s="195">
        <v>333</v>
      </c>
      <c r="F13" s="208">
        <v>0</v>
      </c>
      <c r="G13" s="195">
        <v>235</v>
      </c>
      <c r="H13" s="208">
        <f>SUM(Table19[[#This Row],[Presencial]:[Redes Sociales]])</f>
        <v>7425</v>
      </c>
    </row>
    <row r="14" spans="1:8" ht="15.75" x14ac:dyDescent="0.25">
      <c r="A14" s="134" t="s">
        <v>9</v>
      </c>
      <c r="B14" s="209">
        <f>SUBTOTAL(109,B11:B13)</f>
        <v>2700</v>
      </c>
      <c r="C14" s="209">
        <f>SUBTOTAL(109,C11:C13)</f>
        <v>5215</v>
      </c>
      <c r="D14" s="209">
        <f>SUBTOTAL(109,D11:D13)</f>
        <v>8399</v>
      </c>
      <c r="E14" s="209">
        <f>SUBTOTAL(109,E11:E13)</f>
        <v>1266</v>
      </c>
      <c r="F14" s="209">
        <v>0</v>
      </c>
      <c r="G14" s="209">
        <f>SUBTOTAL(109,G11:G13)</f>
        <v>481</v>
      </c>
      <c r="H14" s="209">
        <f>SUM(Table19[[#This Row],[Presencial]:[Redes Sociales]])</f>
        <v>18061</v>
      </c>
    </row>
    <row r="15" spans="1:8" ht="15.75" x14ac:dyDescent="0.25">
      <c r="A15" s="133">
        <v>44287</v>
      </c>
      <c r="B15" s="211">
        <v>1022</v>
      </c>
      <c r="C15" s="208">
        <v>1430</v>
      </c>
      <c r="D15" s="208">
        <v>3309</v>
      </c>
      <c r="E15" s="208">
        <v>158</v>
      </c>
      <c r="F15" s="208">
        <v>0</v>
      </c>
      <c r="G15" s="208">
        <v>218</v>
      </c>
      <c r="H15" s="208">
        <f>SUM(Table19[[#This Row],[Presencial]:[Redes Sociales]])</f>
        <v>6137</v>
      </c>
    </row>
    <row r="16" spans="1:8" ht="15.75" x14ac:dyDescent="0.25">
      <c r="A16" s="133">
        <v>44317</v>
      </c>
      <c r="B16" s="211">
        <v>1004</v>
      </c>
      <c r="C16" s="208">
        <v>2138</v>
      </c>
      <c r="D16" s="208">
        <v>3035</v>
      </c>
      <c r="E16" s="208">
        <v>159</v>
      </c>
      <c r="F16" s="208">
        <v>0</v>
      </c>
      <c r="G16" s="208">
        <v>266</v>
      </c>
      <c r="H16" s="208">
        <f>SUM(Table19[[#This Row],[Presencial]:[Redes Sociales]])</f>
        <v>6602</v>
      </c>
    </row>
    <row r="17" spans="1:8" ht="15.75" x14ac:dyDescent="0.25">
      <c r="A17" s="133">
        <v>44348</v>
      </c>
      <c r="B17" s="211">
        <v>1014</v>
      </c>
      <c r="C17" s="208">
        <v>2567</v>
      </c>
      <c r="D17" s="199">
        <v>3659</v>
      </c>
      <c r="E17" s="208">
        <v>158</v>
      </c>
      <c r="F17" s="208">
        <v>0</v>
      </c>
      <c r="G17" s="208">
        <v>363</v>
      </c>
      <c r="H17" s="208">
        <f>SUM(Table19[[#This Row],[Presencial]:[Redes Sociales]])</f>
        <v>7761</v>
      </c>
    </row>
    <row r="18" spans="1:8" ht="15.75" x14ac:dyDescent="0.25">
      <c r="A18" s="134" t="s">
        <v>9</v>
      </c>
      <c r="B18" s="209">
        <f>SUBTOTAL(109,B15:B17)</f>
        <v>3040</v>
      </c>
      <c r="C18" s="209">
        <f>SUBTOTAL(109,C15:C17)</f>
        <v>6135</v>
      </c>
      <c r="D18" s="209">
        <f>SUBTOTAL(109,D15:D17)</f>
        <v>10003</v>
      </c>
      <c r="E18" s="209">
        <f>SUBTOTAL(109,E15:E17)</f>
        <v>475</v>
      </c>
      <c r="F18" s="209">
        <v>0</v>
      </c>
      <c r="G18" s="209">
        <f>SUBTOTAL(109,G15:G17)</f>
        <v>847</v>
      </c>
      <c r="H18" s="209">
        <f>SUM(Table19[[#This Row],[Presencial]:[Redes Sociales]])</f>
        <v>20500</v>
      </c>
    </row>
    <row r="19" spans="1:8" ht="15.75" x14ac:dyDescent="0.25">
      <c r="A19" s="135">
        <v>44378</v>
      </c>
      <c r="B19" s="210">
        <v>1090</v>
      </c>
      <c r="C19" s="195">
        <v>2531</v>
      </c>
      <c r="D19" s="212">
        <v>3014</v>
      </c>
      <c r="E19" s="195">
        <v>211</v>
      </c>
      <c r="F19" s="208">
        <v>0</v>
      </c>
      <c r="G19" s="195">
        <v>407</v>
      </c>
      <c r="H19" s="208">
        <f>SUM(Table19[[#This Row],[Presencial]:[Redes Sociales]])</f>
        <v>7253</v>
      </c>
    </row>
    <row r="20" spans="1:8" ht="15.75" x14ac:dyDescent="0.25">
      <c r="A20" s="135">
        <v>44409</v>
      </c>
      <c r="B20" s="210">
        <v>1011</v>
      </c>
      <c r="C20" s="195">
        <v>2170</v>
      </c>
      <c r="D20" s="212">
        <v>2716</v>
      </c>
      <c r="E20" s="195">
        <v>169</v>
      </c>
      <c r="F20" s="208">
        <v>0</v>
      </c>
      <c r="G20" s="195">
        <v>367</v>
      </c>
      <c r="H20" s="208">
        <f>SUM(Table19[[#This Row],[Presencial]:[Redes Sociales]])</f>
        <v>6433</v>
      </c>
    </row>
    <row r="21" spans="1:8" ht="15.75" x14ac:dyDescent="0.25">
      <c r="A21" s="133">
        <v>44440</v>
      </c>
      <c r="B21" s="208">
        <v>919</v>
      </c>
      <c r="C21" s="208">
        <v>2171</v>
      </c>
      <c r="D21" s="199">
        <v>2331</v>
      </c>
      <c r="E21" s="208">
        <v>141</v>
      </c>
      <c r="F21" s="208">
        <v>0</v>
      </c>
      <c r="G21" s="208">
        <v>314</v>
      </c>
      <c r="H21" s="208">
        <f>SUM(Table19[[#This Row],[Presencial]:[Redes Sociales]])</f>
        <v>5876</v>
      </c>
    </row>
    <row r="22" spans="1:8" ht="15.75" x14ac:dyDescent="0.25">
      <c r="A22" s="134" t="s">
        <v>9</v>
      </c>
      <c r="B22" s="209">
        <f>SUBTOTAL(109,B19:B21)</f>
        <v>3020</v>
      </c>
      <c r="C22" s="209">
        <f>SUBTOTAL(109,C19:C21)</f>
        <v>6872</v>
      </c>
      <c r="D22" s="209">
        <f>SUBTOTAL(109,D19:D21)</f>
        <v>8061</v>
      </c>
      <c r="E22" s="209">
        <f>SUBTOTAL(109,E19:E21)</f>
        <v>521</v>
      </c>
      <c r="F22" s="208">
        <v>0</v>
      </c>
      <c r="G22" s="209">
        <f>SUBTOTAL(109,G19:G21)</f>
        <v>1088</v>
      </c>
      <c r="H22" s="209">
        <f>SUM(Table19[[#This Row],[Presencial]:[Redes Sociales]])</f>
        <v>19562</v>
      </c>
    </row>
    <row r="23" spans="1:8" ht="15.75" x14ac:dyDescent="0.25">
      <c r="A23" s="133">
        <v>44470</v>
      </c>
      <c r="B23" s="208">
        <v>795</v>
      </c>
      <c r="C23" s="208">
        <v>2384</v>
      </c>
      <c r="D23" s="199">
        <v>2470</v>
      </c>
      <c r="E23" s="208">
        <v>2144</v>
      </c>
      <c r="F23" s="208">
        <v>0</v>
      </c>
      <c r="G23" s="208">
        <v>1108</v>
      </c>
      <c r="H23" s="208">
        <f>SUM(Table19[[#This Row],[Presencial]:[Redes Sociales]])</f>
        <v>8901</v>
      </c>
    </row>
    <row r="24" spans="1:8" ht="15.75" x14ac:dyDescent="0.25">
      <c r="A24" s="133">
        <v>44501</v>
      </c>
      <c r="B24" s="208">
        <v>897</v>
      </c>
      <c r="C24" s="208">
        <v>2379</v>
      </c>
      <c r="D24" s="208">
        <v>2660</v>
      </c>
      <c r="E24" s="208">
        <v>917</v>
      </c>
      <c r="F24" s="208">
        <v>0</v>
      </c>
      <c r="G24" s="208">
        <v>355</v>
      </c>
      <c r="H24" s="208">
        <f>SUM(Table19[[#This Row],[Presencial]:[Redes Sociales]])</f>
        <v>7208</v>
      </c>
    </row>
    <row r="25" spans="1:8" ht="15.75" x14ac:dyDescent="0.25">
      <c r="A25" s="133">
        <v>44531</v>
      </c>
      <c r="B25" s="208">
        <v>679</v>
      </c>
      <c r="C25" s="208">
        <v>1736</v>
      </c>
      <c r="D25" s="208">
        <v>2258</v>
      </c>
      <c r="E25" s="208">
        <v>1831</v>
      </c>
      <c r="F25" s="208">
        <v>0</v>
      </c>
      <c r="G25" s="208">
        <v>268</v>
      </c>
      <c r="H25" s="208">
        <f>SUM(Table19[[#This Row],[Presencial]:[Redes Sociales]])</f>
        <v>6772</v>
      </c>
    </row>
    <row r="26" spans="1:8" ht="15.75" x14ac:dyDescent="0.25">
      <c r="A26" s="134" t="s">
        <v>9</v>
      </c>
      <c r="B26" s="209">
        <f>SUBTOTAL(109,B23:B25)</f>
        <v>2371</v>
      </c>
      <c r="C26" s="209">
        <f>SUBTOTAL(109,C23:C25)</f>
        <v>6499</v>
      </c>
      <c r="D26" s="209">
        <f>SUBTOTAL(109,D23:D25)</f>
        <v>7388</v>
      </c>
      <c r="E26" s="209">
        <f>SUBTOTAL(109,E23:E25)</f>
        <v>4892</v>
      </c>
      <c r="F26" s="209">
        <v>0</v>
      </c>
      <c r="G26" s="209">
        <f>SUBTOTAL(109,G23:G25)</f>
        <v>1731</v>
      </c>
      <c r="H26" s="209">
        <f>SUM(Table19[[#This Row],[Presencial]:[Redes Sociales]])</f>
        <v>22881</v>
      </c>
    </row>
    <row r="27" spans="1:8" ht="15.75" x14ac:dyDescent="0.25">
      <c r="A27" s="133">
        <v>44562</v>
      </c>
      <c r="B27" s="213">
        <v>730</v>
      </c>
      <c r="C27" s="213">
        <v>1299</v>
      </c>
      <c r="D27" s="213">
        <v>1948</v>
      </c>
      <c r="E27" s="213">
        <v>648</v>
      </c>
      <c r="F27" s="208">
        <v>0</v>
      </c>
      <c r="G27" s="213">
        <v>259</v>
      </c>
      <c r="H27" s="212">
        <f>SUM(Table19[[#This Row],[Presencial]:[Redes Sociales]])</f>
        <v>4884</v>
      </c>
    </row>
    <row r="28" spans="1:8" ht="15.75" x14ac:dyDescent="0.25">
      <c r="A28" s="133">
        <v>44593</v>
      </c>
      <c r="B28" s="208">
        <v>1051</v>
      </c>
      <c r="C28" s="208">
        <v>1929</v>
      </c>
      <c r="D28" s="208">
        <v>2809</v>
      </c>
      <c r="E28" s="208">
        <v>1009</v>
      </c>
      <c r="F28" s="208">
        <v>0</v>
      </c>
      <c r="G28" s="208">
        <v>302</v>
      </c>
      <c r="H28" s="195">
        <f>SUM(Table19[[#This Row],[Presencial]:[Redes Sociales]])</f>
        <v>7100</v>
      </c>
    </row>
    <row r="29" spans="1:8" ht="15.75" x14ac:dyDescent="0.25">
      <c r="A29" s="135">
        <v>44621</v>
      </c>
      <c r="B29" s="208">
        <v>1154</v>
      </c>
      <c r="C29" s="208">
        <v>2101</v>
      </c>
      <c r="D29" s="208">
        <v>2841</v>
      </c>
      <c r="E29" s="208">
        <v>828</v>
      </c>
      <c r="F29" s="208">
        <v>0</v>
      </c>
      <c r="G29" s="208">
        <v>319</v>
      </c>
      <c r="H29" s="195">
        <f>SUM(Table19[[#This Row],[Presencial]:[Redes Sociales]])</f>
        <v>7243</v>
      </c>
    </row>
    <row r="30" spans="1:8" ht="15.75" x14ac:dyDescent="0.25">
      <c r="A30" s="134" t="s">
        <v>9</v>
      </c>
      <c r="B30" s="209">
        <f>SUBTOTAL(109,B27:B29)</f>
        <v>2935</v>
      </c>
      <c r="C30" s="209">
        <f>SUBTOTAL(109,C27:C29)</f>
        <v>5329</v>
      </c>
      <c r="D30" s="209">
        <f>SUBTOTAL(109,D27:D29)</f>
        <v>7598</v>
      </c>
      <c r="E30" s="209">
        <f>SUBTOTAL(109,E27:E29)</f>
        <v>2485</v>
      </c>
      <c r="F30" s="209">
        <v>0</v>
      </c>
      <c r="G30" s="209">
        <f>SUBTOTAL(109,G27:G29)</f>
        <v>880</v>
      </c>
      <c r="H30" s="209">
        <f>SUM(Table19[[#This Row],[Presencial]:[Redes Sociales]])</f>
        <v>19227</v>
      </c>
    </row>
    <row r="31" spans="1:8" ht="15.75" x14ac:dyDescent="0.25">
      <c r="A31" s="135">
        <v>44652</v>
      </c>
      <c r="B31" s="214">
        <v>1003</v>
      </c>
      <c r="C31" s="214">
        <v>1602</v>
      </c>
      <c r="D31" s="214">
        <v>2258</v>
      </c>
      <c r="E31" s="214">
        <v>498</v>
      </c>
      <c r="F31" s="208">
        <v>0</v>
      </c>
      <c r="G31" s="214">
        <v>217</v>
      </c>
      <c r="H31" s="214">
        <f>SUM(Table19[[#This Row],[Presencial]:[Redes Sociales]])</f>
        <v>5578</v>
      </c>
    </row>
    <row r="32" spans="1:8" ht="15.75" x14ac:dyDescent="0.25">
      <c r="A32" s="135">
        <v>44682</v>
      </c>
      <c r="B32" s="214">
        <v>1266</v>
      </c>
      <c r="C32" s="214">
        <v>1746</v>
      </c>
      <c r="D32" s="214">
        <v>2936</v>
      </c>
      <c r="E32" s="214">
        <v>641</v>
      </c>
      <c r="F32" s="208">
        <v>0</v>
      </c>
      <c r="G32" s="214">
        <v>359</v>
      </c>
      <c r="H32" s="214">
        <f>SUM(Table19[[#This Row],[Presencial]:[Redes Sociales]])</f>
        <v>6948</v>
      </c>
    </row>
    <row r="33" spans="1:8" ht="15.75" x14ac:dyDescent="0.25">
      <c r="A33" s="135">
        <v>44713</v>
      </c>
      <c r="B33" s="214">
        <v>1195</v>
      </c>
      <c r="C33" s="214">
        <v>1803</v>
      </c>
      <c r="D33" s="214">
        <v>2887</v>
      </c>
      <c r="E33" s="214">
        <v>921</v>
      </c>
      <c r="F33" s="208">
        <v>0</v>
      </c>
      <c r="G33" s="214">
        <v>419</v>
      </c>
      <c r="H33" s="214">
        <f>SUM(Table19[[#This Row],[Presencial]:[Redes Sociales]])</f>
        <v>7225</v>
      </c>
    </row>
    <row r="34" spans="1:8" ht="15.75" x14ac:dyDescent="0.25">
      <c r="A34" s="134" t="s">
        <v>9</v>
      </c>
      <c r="B34" s="215">
        <f>SUM(B31:B33)</f>
        <v>3464</v>
      </c>
      <c r="C34" s="215">
        <f>SUM(C31:C33)</f>
        <v>5151</v>
      </c>
      <c r="D34" s="215">
        <f>SUM(D31:D33)</f>
        <v>8081</v>
      </c>
      <c r="E34" s="215">
        <f>SUM(E31:E33)</f>
        <v>2060</v>
      </c>
      <c r="F34" s="209">
        <v>0</v>
      </c>
      <c r="G34" s="215">
        <f>SUM(G31:G33)</f>
        <v>995</v>
      </c>
      <c r="H34" s="209">
        <f>SUBTOTAL(109,H31:H33)</f>
        <v>19751</v>
      </c>
    </row>
    <row r="35" spans="1:8" ht="15.75" x14ac:dyDescent="0.25">
      <c r="A35" s="136">
        <v>44743</v>
      </c>
      <c r="B35" s="216">
        <v>1303</v>
      </c>
      <c r="C35" s="217">
        <v>2025</v>
      </c>
      <c r="D35" s="217">
        <v>2805</v>
      </c>
      <c r="E35" s="217">
        <v>941</v>
      </c>
      <c r="F35" s="208">
        <v>0</v>
      </c>
      <c r="G35" s="217">
        <v>380</v>
      </c>
      <c r="H35" s="214">
        <f>SUM(Table19[[#This Row],[Presencial]:[Redes Sociales]])</f>
        <v>7454</v>
      </c>
    </row>
    <row r="36" spans="1:8" ht="15.75" x14ac:dyDescent="0.25">
      <c r="A36" s="136">
        <v>44774</v>
      </c>
      <c r="B36" s="216">
        <v>1279</v>
      </c>
      <c r="C36" s="216">
        <v>2105</v>
      </c>
      <c r="D36" s="216">
        <v>2826</v>
      </c>
      <c r="E36" s="216">
        <v>815</v>
      </c>
      <c r="F36" s="208">
        <v>0</v>
      </c>
      <c r="G36" s="216">
        <v>300</v>
      </c>
      <c r="H36" s="214">
        <f>SUM(Table19[[#This Row],[Presencial]:[Redes Sociales]])</f>
        <v>7325</v>
      </c>
    </row>
    <row r="37" spans="1:8" ht="15.75" x14ac:dyDescent="0.25">
      <c r="A37" s="136">
        <v>44805</v>
      </c>
      <c r="B37" s="216">
        <v>1188</v>
      </c>
      <c r="C37" s="216">
        <v>2192</v>
      </c>
      <c r="D37" s="216">
        <v>2744</v>
      </c>
      <c r="E37" s="216">
        <v>936</v>
      </c>
      <c r="F37" s="208">
        <v>0</v>
      </c>
      <c r="G37" s="216">
        <v>351</v>
      </c>
      <c r="H37" s="214">
        <f>SUM(Table19[[#This Row],[Presencial]:[Redes Sociales]])</f>
        <v>7411</v>
      </c>
    </row>
    <row r="38" spans="1:8" ht="15.75" x14ac:dyDescent="0.25">
      <c r="A38" s="137" t="s">
        <v>9</v>
      </c>
      <c r="B38" s="201">
        <f t="shared" ref="B38:H38" si="0">+SUM(B35+B36+B37)</f>
        <v>3770</v>
      </c>
      <c r="C38" s="201">
        <f t="shared" si="0"/>
        <v>6322</v>
      </c>
      <c r="D38" s="201">
        <f t="shared" si="0"/>
        <v>8375</v>
      </c>
      <c r="E38" s="201">
        <f t="shared" si="0"/>
        <v>2692</v>
      </c>
      <c r="F38" s="209">
        <v>0</v>
      </c>
      <c r="G38" s="201">
        <f t="shared" si="0"/>
        <v>1031</v>
      </c>
      <c r="H38" s="201">
        <f t="shared" si="0"/>
        <v>22190</v>
      </c>
    </row>
    <row r="39" spans="1:8" ht="15.75" x14ac:dyDescent="0.25">
      <c r="A39" s="143">
        <v>44835</v>
      </c>
      <c r="B39" s="214">
        <v>1232</v>
      </c>
      <c r="C39" s="214">
        <v>1972</v>
      </c>
      <c r="D39" s="214">
        <v>2433</v>
      </c>
      <c r="E39" s="214">
        <v>761</v>
      </c>
      <c r="F39" s="208">
        <v>0</v>
      </c>
      <c r="G39" s="214">
        <v>358</v>
      </c>
      <c r="H39" s="196">
        <f>SUM(B39:G39)</f>
        <v>6756</v>
      </c>
    </row>
    <row r="40" spans="1:8" ht="15.75" x14ac:dyDescent="0.25">
      <c r="A40" s="143">
        <v>44866</v>
      </c>
      <c r="B40" s="214">
        <v>1230</v>
      </c>
      <c r="C40" s="214">
        <v>2132</v>
      </c>
      <c r="D40" s="214">
        <v>2917</v>
      </c>
      <c r="E40" s="214">
        <v>968</v>
      </c>
      <c r="F40" s="208">
        <v>62</v>
      </c>
      <c r="G40" s="214">
        <v>363</v>
      </c>
      <c r="H40" s="196">
        <f>SUM(B40:G40)</f>
        <v>7672</v>
      </c>
    </row>
    <row r="41" spans="1:8" ht="15.75" x14ac:dyDescent="0.25">
      <c r="A41" s="143">
        <v>44897</v>
      </c>
      <c r="B41" s="208">
        <v>1089</v>
      </c>
      <c r="C41" s="195">
        <v>2057</v>
      </c>
      <c r="D41" s="195">
        <v>2499</v>
      </c>
      <c r="E41" s="195">
        <v>770</v>
      </c>
      <c r="F41" s="208">
        <v>37</v>
      </c>
      <c r="G41" s="195">
        <v>311</v>
      </c>
      <c r="H41" s="196">
        <f>SUM(B41:G41)</f>
        <v>6763</v>
      </c>
    </row>
    <row r="42" spans="1:8" ht="15.75" x14ac:dyDescent="0.25">
      <c r="A42" s="134" t="s">
        <v>9</v>
      </c>
      <c r="B42" s="201">
        <f t="shared" ref="B42:G42" si="1">+SUM(B39+B40+B41)</f>
        <v>3551</v>
      </c>
      <c r="C42" s="201">
        <f t="shared" si="1"/>
        <v>6161</v>
      </c>
      <c r="D42" s="201">
        <f t="shared" si="1"/>
        <v>7849</v>
      </c>
      <c r="E42" s="201">
        <f t="shared" si="1"/>
        <v>2499</v>
      </c>
      <c r="F42" s="201">
        <f t="shared" ref="F42" si="2">+SUM(F39+F40+F41)</f>
        <v>99</v>
      </c>
      <c r="G42" s="201">
        <f t="shared" si="1"/>
        <v>1032</v>
      </c>
      <c r="H42" s="201">
        <f>+SUM(H39+H40+H41)</f>
        <v>21191</v>
      </c>
    </row>
    <row r="43" spans="1:8" ht="15.75" x14ac:dyDescent="0.25">
      <c r="A43" s="143">
        <v>44928</v>
      </c>
      <c r="B43" s="218">
        <v>1475</v>
      </c>
      <c r="C43" s="214">
        <v>1861</v>
      </c>
      <c r="D43" s="214">
        <v>3112</v>
      </c>
      <c r="E43" s="214">
        <v>703</v>
      </c>
      <c r="F43" s="208">
        <v>28</v>
      </c>
      <c r="G43" s="214">
        <v>323</v>
      </c>
      <c r="H43" s="196">
        <f>SUM(B43:G43)</f>
        <v>7502</v>
      </c>
    </row>
    <row r="44" spans="1:8" ht="15.75" x14ac:dyDescent="0.25">
      <c r="A44" s="143">
        <v>44960</v>
      </c>
      <c r="B44" s="218">
        <v>1280</v>
      </c>
      <c r="C44" s="214">
        <v>2002</v>
      </c>
      <c r="D44" s="214">
        <v>2769</v>
      </c>
      <c r="E44" s="214">
        <v>838</v>
      </c>
      <c r="F44" s="208">
        <v>53</v>
      </c>
      <c r="G44" s="214">
        <v>228</v>
      </c>
      <c r="H44" s="196">
        <f>SUM(B44:G44)</f>
        <v>7170</v>
      </c>
    </row>
    <row r="45" spans="1:8" ht="15.75" x14ac:dyDescent="0.25">
      <c r="A45" s="143">
        <v>44988</v>
      </c>
      <c r="B45" s="155">
        <v>1375</v>
      </c>
      <c r="C45" s="155">
        <v>2650</v>
      </c>
      <c r="D45" s="155">
        <v>3196</v>
      </c>
      <c r="E45" s="155">
        <v>1300</v>
      </c>
      <c r="F45" s="199">
        <v>69</v>
      </c>
      <c r="G45" s="154">
        <v>279</v>
      </c>
      <c r="H45" s="196">
        <f>SUM(B45:G45)</f>
        <v>8869</v>
      </c>
    </row>
    <row r="46" spans="1:8" ht="15.75" x14ac:dyDescent="0.25">
      <c r="A46" s="134" t="s">
        <v>9</v>
      </c>
      <c r="B46" s="201">
        <f t="shared" ref="B46:G46" si="3">+SUM(B43+B44+B45)</f>
        <v>4130</v>
      </c>
      <c r="C46" s="201">
        <f t="shared" si="3"/>
        <v>6513</v>
      </c>
      <c r="D46" s="201">
        <f t="shared" si="3"/>
        <v>9077</v>
      </c>
      <c r="E46" s="201">
        <f t="shared" si="3"/>
        <v>2841</v>
      </c>
      <c r="F46" s="201">
        <f t="shared" si="3"/>
        <v>150</v>
      </c>
      <c r="G46" s="201">
        <f t="shared" si="3"/>
        <v>830</v>
      </c>
      <c r="H46" s="201">
        <f>+SUM(H43+H44+H45)</f>
        <v>23541</v>
      </c>
    </row>
    <row r="47" spans="1:8" ht="15.75" x14ac:dyDescent="0.25">
      <c r="A47" s="143">
        <v>45019</v>
      </c>
      <c r="B47" s="194">
        <v>1002</v>
      </c>
      <c r="C47" s="194">
        <v>1859</v>
      </c>
      <c r="D47" s="194">
        <v>2284</v>
      </c>
      <c r="E47" s="194">
        <v>781</v>
      </c>
      <c r="F47" s="195">
        <v>54</v>
      </c>
      <c r="G47" s="194">
        <v>256</v>
      </c>
      <c r="H47" s="196">
        <f>SUM(B47:G47)</f>
        <v>6236</v>
      </c>
    </row>
    <row r="48" spans="1:8" ht="15.75" x14ac:dyDescent="0.25">
      <c r="A48" s="143">
        <v>45050</v>
      </c>
      <c r="B48" s="198">
        <v>1028</v>
      </c>
      <c r="C48" s="198">
        <v>2268</v>
      </c>
      <c r="D48" s="198">
        <v>2658</v>
      </c>
      <c r="E48" s="198">
        <v>999</v>
      </c>
      <c r="F48" s="199">
        <v>46</v>
      </c>
      <c r="G48" s="198">
        <v>301</v>
      </c>
      <c r="H48" s="200">
        <f>SUM(B48:G48)</f>
        <v>7300</v>
      </c>
    </row>
    <row r="49" spans="1:8" ht="15.75" x14ac:dyDescent="0.25">
      <c r="A49" s="143">
        <v>45082</v>
      </c>
      <c r="B49" s="194">
        <v>1038</v>
      </c>
      <c r="C49" s="194">
        <v>2237</v>
      </c>
      <c r="D49" s="194">
        <v>2637</v>
      </c>
      <c r="E49" s="194">
        <v>1126</v>
      </c>
      <c r="F49" s="195">
        <v>45</v>
      </c>
      <c r="G49" s="194">
        <v>302</v>
      </c>
      <c r="H49" s="196">
        <f>SUM(B49:G49)</f>
        <v>7385</v>
      </c>
    </row>
    <row r="50" spans="1:8" ht="15.75" x14ac:dyDescent="0.25">
      <c r="A50" s="137" t="s">
        <v>9</v>
      </c>
      <c r="B50" s="201">
        <f t="shared" ref="B50:G50" si="4">+SUM(B47+B48+B49)</f>
        <v>3068</v>
      </c>
      <c r="C50" s="201">
        <f t="shared" si="4"/>
        <v>6364</v>
      </c>
      <c r="D50" s="201">
        <f t="shared" si="4"/>
        <v>7579</v>
      </c>
      <c r="E50" s="201">
        <f t="shared" si="4"/>
        <v>2906</v>
      </c>
      <c r="F50" s="201">
        <f t="shared" si="4"/>
        <v>145</v>
      </c>
      <c r="G50" s="201">
        <f t="shared" si="4"/>
        <v>859</v>
      </c>
      <c r="H50" s="201">
        <f>+SUM(H47+H48+H49)</f>
        <v>20921</v>
      </c>
    </row>
    <row r="51" spans="1:8" ht="15.75" x14ac:dyDescent="0.25">
      <c r="A51" s="147"/>
      <c r="B51" s="219"/>
      <c r="C51" s="219"/>
      <c r="D51" s="219"/>
      <c r="E51" s="219"/>
      <c r="F51" s="219"/>
      <c r="G51" s="220"/>
      <c r="H51" s="221"/>
    </row>
    <row r="52" spans="1:8" ht="15.75" x14ac:dyDescent="0.25">
      <c r="A52" s="147"/>
      <c r="B52" s="219"/>
      <c r="C52" s="219"/>
      <c r="D52" s="219"/>
      <c r="E52" s="219"/>
      <c r="F52" s="219"/>
      <c r="G52" s="220"/>
      <c r="H52" s="221"/>
    </row>
    <row r="53" spans="1:8" ht="15.75" x14ac:dyDescent="0.25">
      <c r="A53" s="120" t="s">
        <v>10</v>
      </c>
      <c r="B53" s="197"/>
      <c r="C53" s="197"/>
      <c r="D53" s="197"/>
      <c r="E53" s="197"/>
      <c r="F53" s="197"/>
      <c r="G53" s="197"/>
      <c r="H53" s="197"/>
    </row>
    <row r="54" spans="1:8" ht="15.75" x14ac:dyDescent="0.25">
      <c r="A54" s="197" t="s">
        <v>11</v>
      </c>
      <c r="B54" s="197"/>
      <c r="C54" s="197"/>
      <c r="D54" s="197"/>
      <c r="E54" s="197"/>
      <c r="F54" s="197"/>
      <c r="G54" s="197"/>
      <c r="H54" s="197"/>
    </row>
  </sheetData>
  <sheetProtection algorithmName="SHA-512" hashValue="3HhBBQFeDKTGl3T3wHFAKR//ygkD4KZZpb6tfSbEjfk33v4DS1D0DzcrdUbk++IvQctVvS13gf8PMF9tBo1qTA==" saltValue="jTYo2IB9avWgl9P9R3dSHw==" spinCount="100000" sheet="1" objects="1" scenarios="1"/>
  <mergeCells count="1">
    <mergeCell ref="B1:G1"/>
  </mergeCells>
  <pageMargins left="0.7" right="0.7" top="0.75" bottom="0.75" header="0.3" footer="0.3"/>
  <ignoredErrors>
    <ignoredError sqref="H39:H41 H47:H50 H43:H45" formulaRange="1"/>
    <ignoredError sqref="F42" formula="1"/>
    <ignoredError sqref="H46 H42" formula="1" formulaRange="1"/>
  </ignoredErrors>
  <drawing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8E18-AEFF-F445-A10F-D17DEE6D8E70}">
  <dimension ref="A1:I600"/>
  <sheetViews>
    <sheetView topLeftCell="A573" workbookViewId="0">
      <selection activeCell="D618" sqref="D618"/>
    </sheetView>
  </sheetViews>
  <sheetFormatPr baseColWidth="10" defaultRowHeight="15" x14ac:dyDescent="0.25"/>
  <cols>
    <col min="1" max="1" width="18.140625" customWidth="1"/>
    <col min="2" max="2" width="27.7109375" customWidth="1"/>
  </cols>
  <sheetData>
    <row r="1" spans="1:9" ht="15.75" x14ac:dyDescent="0.25">
      <c r="A1" s="235"/>
      <c r="B1" s="247" t="s">
        <v>18</v>
      </c>
      <c r="C1" s="247"/>
      <c r="D1" s="247"/>
      <c r="E1" s="247"/>
      <c r="F1" s="247"/>
      <c r="G1" s="247"/>
      <c r="H1" s="247"/>
      <c r="I1" s="248"/>
    </row>
    <row r="2" spans="1:9" ht="47.25" x14ac:dyDescent="0.25">
      <c r="A2" s="236" t="s">
        <v>1</v>
      </c>
      <c r="B2" s="207" t="s">
        <v>19</v>
      </c>
      <c r="C2" s="207" t="s">
        <v>2</v>
      </c>
      <c r="D2" s="207" t="s">
        <v>15</v>
      </c>
      <c r="E2" s="207" t="s">
        <v>20</v>
      </c>
      <c r="F2" s="207" t="s">
        <v>5</v>
      </c>
      <c r="G2" s="207" t="s">
        <v>185</v>
      </c>
      <c r="H2" s="207" t="s">
        <v>6</v>
      </c>
      <c r="I2" s="207" t="s">
        <v>21</v>
      </c>
    </row>
    <row r="3" spans="1:9" ht="15.75" x14ac:dyDescent="0.25">
      <c r="A3" s="119">
        <v>44166</v>
      </c>
      <c r="B3" s="222" t="s">
        <v>22</v>
      </c>
      <c r="C3" s="196">
        <v>244</v>
      </c>
      <c r="D3" s="196">
        <v>424</v>
      </c>
      <c r="E3" s="196">
        <v>388</v>
      </c>
      <c r="F3" s="196">
        <v>105</v>
      </c>
      <c r="G3" s="196"/>
      <c r="H3" s="196"/>
      <c r="I3" s="196">
        <v>1161</v>
      </c>
    </row>
    <row r="4" spans="1:9" ht="15.75" x14ac:dyDescent="0.25">
      <c r="A4" s="119">
        <v>44167</v>
      </c>
      <c r="B4" s="222" t="s">
        <v>23</v>
      </c>
      <c r="C4" s="196">
        <v>90</v>
      </c>
      <c r="D4" s="196">
        <v>189</v>
      </c>
      <c r="E4" s="196">
        <v>479</v>
      </c>
      <c r="F4" s="196">
        <v>219</v>
      </c>
      <c r="G4" s="196"/>
      <c r="H4" s="196"/>
      <c r="I4" s="196">
        <v>977</v>
      </c>
    </row>
    <row r="5" spans="1:9" ht="15.75" x14ac:dyDescent="0.25">
      <c r="A5" s="119">
        <v>44168</v>
      </c>
      <c r="B5" s="222" t="s">
        <v>24</v>
      </c>
      <c r="C5" s="196"/>
      <c r="D5" s="196">
        <v>8</v>
      </c>
      <c r="E5" s="196">
        <v>1</v>
      </c>
      <c r="F5" s="196"/>
      <c r="G5" s="196"/>
      <c r="H5" s="196"/>
      <c r="I5" s="196">
        <v>9</v>
      </c>
    </row>
    <row r="6" spans="1:9" ht="15.75" x14ac:dyDescent="0.25">
      <c r="A6" s="119">
        <v>44169</v>
      </c>
      <c r="B6" s="222" t="s">
        <v>25</v>
      </c>
      <c r="C6" s="196"/>
      <c r="D6" s="196"/>
      <c r="E6" s="196"/>
      <c r="F6" s="196"/>
      <c r="G6" s="196"/>
      <c r="H6" s="196"/>
      <c r="I6" s="196"/>
    </row>
    <row r="7" spans="1:9" ht="15.75" x14ac:dyDescent="0.25">
      <c r="A7" s="119">
        <v>44170</v>
      </c>
      <c r="B7" s="222" t="s">
        <v>26</v>
      </c>
      <c r="C7" s="196">
        <v>26</v>
      </c>
      <c r="D7" s="196">
        <v>134</v>
      </c>
      <c r="E7" s="196">
        <v>338</v>
      </c>
      <c r="F7" s="196">
        <v>38</v>
      </c>
      <c r="G7" s="196"/>
      <c r="H7" s="196"/>
      <c r="I7" s="196">
        <v>536</v>
      </c>
    </row>
    <row r="8" spans="1:9" ht="15.75" x14ac:dyDescent="0.25">
      <c r="A8" s="119">
        <v>44171</v>
      </c>
      <c r="B8" s="222" t="s">
        <v>27</v>
      </c>
      <c r="C8" s="196">
        <v>23</v>
      </c>
      <c r="D8" s="196">
        <v>42</v>
      </c>
      <c r="E8" s="196">
        <v>79</v>
      </c>
      <c r="F8" s="196">
        <v>26</v>
      </c>
      <c r="G8" s="196"/>
      <c r="H8" s="196"/>
      <c r="I8" s="196">
        <v>170</v>
      </c>
    </row>
    <row r="9" spans="1:9" ht="15.75" x14ac:dyDescent="0.25">
      <c r="A9" s="119">
        <v>44172</v>
      </c>
      <c r="B9" s="222" t="s">
        <v>28</v>
      </c>
      <c r="C9" s="196">
        <v>129</v>
      </c>
      <c r="D9" s="196"/>
      <c r="E9" s="196"/>
      <c r="F9" s="196"/>
      <c r="G9" s="196"/>
      <c r="H9" s="196"/>
      <c r="I9" s="196">
        <v>129</v>
      </c>
    </row>
    <row r="10" spans="1:9" ht="15.75" x14ac:dyDescent="0.25">
      <c r="A10" s="119">
        <v>44173</v>
      </c>
      <c r="B10" s="222" t="s">
        <v>29</v>
      </c>
      <c r="C10" s="196">
        <v>81</v>
      </c>
      <c r="D10" s="196">
        <v>78</v>
      </c>
      <c r="E10" s="196">
        <v>529</v>
      </c>
      <c r="F10" s="196">
        <v>51</v>
      </c>
      <c r="G10" s="196"/>
      <c r="H10" s="196"/>
      <c r="I10" s="196">
        <v>739</v>
      </c>
    </row>
    <row r="11" spans="1:9" ht="15.75" x14ac:dyDescent="0.25">
      <c r="A11" s="119">
        <v>44174</v>
      </c>
      <c r="B11" s="222" t="s">
        <v>30</v>
      </c>
      <c r="C11" s="196">
        <v>17</v>
      </c>
      <c r="D11" s="196">
        <v>24</v>
      </c>
      <c r="E11" s="196">
        <v>39</v>
      </c>
      <c r="F11" s="196">
        <v>19</v>
      </c>
      <c r="G11" s="196"/>
      <c r="H11" s="196"/>
      <c r="I11" s="196">
        <v>99</v>
      </c>
    </row>
    <row r="12" spans="1:9" ht="15.75" x14ac:dyDescent="0.25">
      <c r="A12" s="119">
        <v>44175</v>
      </c>
      <c r="B12" s="222" t="s">
        <v>31</v>
      </c>
      <c r="C12" s="196">
        <v>65</v>
      </c>
      <c r="D12" s="196">
        <v>30</v>
      </c>
      <c r="E12" s="196">
        <v>27</v>
      </c>
      <c r="F12" s="196">
        <v>9</v>
      </c>
      <c r="G12" s="196"/>
      <c r="H12" s="196"/>
      <c r="I12" s="196">
        <v>2</v>
      </c>
    </row>
    <row r="13" spans="1:9" ht="15.75" x14ac:dyDescent="0.25">
      <c r="A13" s="119">
        <v>44176</v>
      </c>
      <c r="B13" s="222" t="s">
        <v>32</v>
      </c>
      <c r="C13" s="196"/>
      <c r="D13" s="196"/>
      <c r="E13" s="196">
        <v>2</v>
      </c>
      <c r="F13" s="196"/>
      <c r="G13" s="196"/>
      <c r="H13" s="196"/>
      <c r="I13" s="196"/>
    </row>
    <row r="14" spans="1:9" ht="15.75" x14ac:dyDescent="0.25">
      <c r="A14" s="119">
        <v>44176</v>
      </c>
      <c r="B14" s="222" t="s">
        <v>33</v>
      </c>
      <c r="C14" s="196"/>
      <c r="D14" s="196"/>
      <c r="E14" s="196"/>
      <c r="F14" s="196"/>
      <c r="G14" s="196"/>
      <c r="H14" s="196"/>
      <c r="I14" s="196"/>
    </row>
    <row r="15" spans="1:9" ht="15.75" x14ac:dyDescent="0.25">
      <c r="A15" s="119">
        <v>44177</v>
      </c>
      <c r="B15" s="222" t="s">
        <v>34</v>
      </c>
      <c r="C15" s="196"/>
      <c r="D15" s="196"/>
      <c r="E15" s="196"/>
      <c r="F15" s="196"/>
      <c r="G15" s="196"/>
      <c r="H15" s="196"/>
      <c r="I15" s="196"/>
    </row>
    <row r="16" spans="1:9" ht="15.75" x14ac:dyDescent="0.25">
      <c r="A16" s="119">
        <v>44178</v>
      </c>
      <c r="B16" s="222" t="s">
        <v>35</v>
      </c>
      <c r="C16" s="196"/>
      <c r="D16" s="196"/>
      <c r="E16" s="196"/>
      <c r="F16" s="196"/>
      <c r="G16" s="196"/>
      <c r="H16" s="196"/>
      <c r="I16" s="196"/>
    </row>
    <row r="17" spans="1:9" ht="15.75" x14ac:dyDescent="0.25">
      <c r="A17" s="119">
        <v>44177</v>
      </c>
      <c r="B17" s="222" t="s">
        <v>36</v>
      </c>
      <c r="C17" s="196"/>
      <c r="D17" s="196"/>
      <c r="E17" s="196"/>
      <c r="F17" s="196"/>
      <c r="G17" s="196"/>
      <c r="H17" s="196"/>
      <c r="I17" s="196"/>
    </row>
    <row r="18" spans="1:9" ht="15.75" x14ac:dyDescent="0.25">
      <c r="A18" s="119">
        <v>44177</v>
      </c>
      <c r="B18" s="222" t="s">
        <v>37</v>
      </c>
      <c r="C18" s="196">
        <v>89</v>
      </c>
      <c r="D18" s="196">
        <v>419</v>
      </c>
      <c r="E18" s="196">
        <v>377</v>
      </c>
      <c r="F18" s="196">
        <v>104</v>
      </c>
      <c r="G18" s="196"/>
      <c r="H18" s="196">
        <v>176</v>
      </c>
      <c r="I18" s="196">
        <v>989</v>
      </c>
    </row>
    <row r="19" spans="1:9" ht="15.75" x14ac:dyDescent="0.25">
      <c r="A19" s="138">
        <v>44177</v>
      </c>
      <c r="B19" s="126" t="s">
        <v>38</v>
      </c>
      <c r="C19" s="128">
        <v>764</v>
      </c>
      <c r="D19" s="128">
        <v>1348</v>
      </c>
      <c r="E19" s="128">
        <v>2259</v>
      </c>
      <c r="F19" s="128">
        <v>571</v>
      </c>
      <c r="G19" s="128"/>
      <c r="H19" s="128">
        <v>176</v>
      </c>
      <c r="I19" s="128">
        <v>5118</v>
      </c>
    </row>
    <row r="20" spans="1:9" ht="15.75" x14ac:dyDescent="0.25">
      <c r="A20" s="119">
        <v>44197</v>
      </c>
      <c r="B20" s="222" t="s">
        <v>22</v>
      </c>
      <c r="C20" s="196">
        <v>221</v>
      </c>
      <c r="D20" s="196">
        <v>400</v>
      </c>
      <c r="E20" s="196">
        <v>389</v>
      </c>
      <c r="F20" s="196">
        <v>39</v>
      </c>
      <c r="G20" s="196"/>
      <c r="H20" s="196"/>
      <c r="I20" s="196">
        <v>1049</v>
      </c>
    </row>
    <row r="21" spans="1:9" ht="15.75" x14ac:dyDescent="0.25">
      <c r="A21" s="119">
        <v>44197</v>
      </c>
      <c r="B21" s="222" t="s">
        <v>23</v>
      </c>
      <c r="C21" s="196">
        <v>84</v>
      </c>
      <c r="D21" s="196">
        <v>98</v>
      </c>
      <c r="E21" s="196">
        <v>321</v>
      </c>
      <c r="F21" s="196">
        <v>60</v>
      </c>
      <c r="G21" s="196"/>
      <c r="H21" s="196"/>
      <c r="I21" s="196">
        <v>563</v>
      </c>
    </row>
    <row r="22" spans="1:9" ht="15.75" x14ac:dyDescent="0.25">
      <c r="A22" s="119">
        <v>44198</v>
      </c>
      <c r="B22" s="222" t="s">
        <v>24</v>
      </c>
      <c r="C22" s="196">
        <v>2</v>
      </c>
      <c r="D22" s="196">
        <v>2</v>
      </c>
      <c r="E22" s="196"/>
      <c r="F22" s="196"/>
      <c r="G22" s="196"/>
      <c r="H22" s="196"/>
      <c r="I22" s="196">
        <v>4</v>
      </c>
    </row>
    <row r="23" spans="1:9" ht="15.75" x14ac:dyDescent="0.25">
      <c r="A23" s="119">
        <v>44199</v>
      </c>
      <c r="B23" s="222" t="s">
        <v>25</v>
      </c>
      <c r="C23" s="196"/>
      <c r="D23" s="196"/>
      <c r="E23" s="196"/>
      <c r="F23" s="196"/>
      <c r="G23" s="196"/>
      <c r="H23" s="196"/>
      <c r="I23" s="196"/>
    </row>
    <row r="24" spans="1:9" ht="15.75" x14ac:dyDescent="0.25">
      <c r="A24" s="119">
        <v>44200</v>
      </c>
      <c r="B24" s="222" t="s">
        <v>26</v>
      </c>
      <c r="C24" s="196">
        <v>38</v>
      </c>
      <c r="D24" s="196">
        <v>80</v>
      </c>
      <c r="E24" s="196">
        <v>327</v>
      </c>
      <c r="F24" s="196">
        <v>18</v>
      </c>
      <c r="G24" s="196"/>
      <c r="H24" s="196"/>
      <c r="I24" s="196">
        <v>463</v>
      </c>
    </row>
    <row r="25" spans="1:9" ht="15.75" x14ac:dyDescent="0.25">
      <c r="A25" s="119">
        <v>44201</v>
      </c>
      <c r="B25" s="222" t="s">
        <v>27</v>
      </c>
      <c r="C25" s="196">
        <v>17</v>
      </c>
      <c r="D25" s="196">
        <v>35</v>
      </c>
      <c r="E25" s="196">
        <v>76</v>
      </c>
      <c r="F25" s="196">
        <v>23</v>
      </c>
      <c r="G25" s="196"/>
      <c r="H25" s="196"/>
      <c r="I25" s="196">
        <v>151</v>
      </c>
    </row>
    <row r="26" spans="1:9" ht="15.75" x14ac:dyDescent="0.25">
      <c r="A26" s="119">
        <v>44200</v>
      </c>
      <c r="B26" s="222" t="s">
        <v>28</v>
      </c>
      <c r="C26" s="196">
        <v>100</v>
      </c>
      <c r="D26" s="196"/>
      <c r="E26" s="196"/>
      <c r="F26" s="196"/>
      <c r="G26" s="196"/>
      <c r="H26" s="196"/>
      <c r="I26" s="196">
        <v>100</v>
      </c>
    </row>
    <row r="27" spans="1:9" ht="15.75" x14ac:dyDescent="0.25">
      <c r="A27" s="119">
        <v>44201</v>
      </c>
      <c r="B27" s="222" t="s">
        <v>29</v>
      </c>
      <c r="C27" s="196">
        <v>109</v>
      </c>
      <c r="D27" s="196">
        <v>77</v>
      </c>
      <c r="E27" s="196">
        <v>625</v>
      </c>
      <c r="F27" s="196">
        <v>40</v>
      </c>
      <c r="G27" s="196"/>
      <c r="H27" s="196"/>
      <c r="I27" s="196">
        <v>851</v>
      </c>
    </row>
    <row r="28" spans="1:9" ht="15.75" x14ac:dyDescent="0.25">
      <c r="A28" s="119">
        <v>44202</v>
      </c>
      <c r="B28" s="222" t="s">
        <v>30</v>
      </c>
      <c r="C28" s="196">
        <v>28</v>
      </c>
      <c r="D28" s="196">
        <v>31</v>
      </c>
      <c r="E28" s="196">
        <v>20</v>
      </c>
      <c r="F28" s="196">
        <v>6</v>
      </c>
      <c r="G28" s="196"/>
      <c r="H28" s="196"/>
      <c r="I28" s="196">
        <v>85</v>
      </c>
    </row>
    <row r="29" spans="1:9" ht="15.75" x14ac:dyDescent="0.25">
      <c r="A29" s="119">
        <v>44203</v>
      </c>
      <c r="B29" s="222" t="s">
        <v>31</v>
      </c>
      <c r="C29" s="196">
        <v>53</v>
      </c>
      <c r="D29" s="196">
        <v>74</v>
      </c>
      <c r="E29" s="196">
        <v>98</v>
      </c>
      <c r="F29" s="196">
        <v>9</v>
      </c>
      <c r="G29" s="196"/>
      <c r="H29" s="196"/>
      <c r="I29" s="196">
        <v>234</v>
      </c>
    </row>
    <row r="30" spans="1:9" ht="15.75" x14ac:dyDescent="0.25">
      <c r="A30" s="119">
        <v>44204</v>
      </c>
      <c r="B30" s="222" t="s">
        <v>32</v>
      </c>
      <c r="C30" s="196"/>
      <c r="D30" s="196"/>
      <c r="E30" s="196"/>
      <c r="F30" s="196"/>
      <c r="G30" s="196"/>
      <c r="H30" s="196"/>
      <c r="I30" s="196"/>
    </row>
    <row r="31" spans="1:9" ht="15.75" x14ac:dyDescent="0.25">
      <c r="A31" s="119">
        <v>44204</v>
      </c>
      <c r="B31" s="222" t="s">
        <v>33</v>
      </c>
      <c r="C31" s="196"/>
      <c r="D31" s="196"/>
      <c r="E31" s="196"/>
      <c r="F31" s="196"/>
      <c r="G31" s="196"/>
      <c r="H31" s="196"/>
      <c r="I31" s="196"/>
    </row>
    <row r="32" spans="1:9" ht="15.75" x14ac:dyDescent="0.25">
      <c r="A32" s="119">
        <v>44205</v>
      </c>
      <c r="B32" s="222" t="s">
        <v>34</v>
      </c>
      <c r="C32" s="196"/>
      <c r="D32" s="196"/>
      <c r="E32" s="196"/>
      <c r="F32" s="196"/>
      <c r="G32" s="196"/>
      <c r="H32" s="196"/>
      <c r="I32" s="196"/>
    </row>
    <row r="33" spans="1:9" ht="15.75" x14ac:dyDescent="0.25">
      <c r="A33" s="119">
        <v>44206</v>
      </c>
      <c r="B33" s="222" t="s">
        <v>35</v>
      </c>
      <c r="C33" s="196"/>
      <c r="D33" s="196"/>
      <c r="E33" s="196"/>
      <c r="F33" s="196"/>
      <c r="G33" s="196"/>
      <c r="H33" s="196"/>
      <c r="I33" s="196"/>
    </row>
    <row r="34" spans="1:9" ht="15.75" x14ac:dyDescent="0.25">
      <c r="A34" s="119">
        <v>44207</v>
      </c>
      <c r="B34" s="222" t="s">
        <v>36</v>
      </c>
      <c r="C34" s="196"/>
      <c r="D34" s="196"/>
      <c r="E34" s="196"/>
      <c r="F34" s="196"/>
      <c r="G34" s="196"/>
      <c r="H34" s="196"/>
      <c r="I34" s="196"/>
    </row>
    <row r="35" spans="1:9" ht="15.75" x14ac:dyDescent="0.25">
      <c r="A35" s="119">
        <v>44207</v>
      </c>
      <c r="B35" s="222" t="s">
        <v>37</v>
      </c>
      <c r="C35" s="196">
        <v>3</v>
      </c>
      <c r="D35" s="196">
        <v>622</v>
      </c>
      <c r="E35" s="196">
        <v>107</v>
      </c>
      <c r="F35" s="196">
        <v>129</v>
      </c>
      <c r="G35" s="196"/>
      <c r="H35" s="196">
        <v>135</v>
      </c>
      <c r="I35" s="196">
        <v>996</v>
      </c>
    </row>
    <row r="36" spans="1:9" ht="15.75" x14ac:dyDescent="0.25">
      <c r="A36" s="125">
        <v>44207</v>
      </c>
      <c r="B36" s="126" t="s">
        <v>38</v>
      </c>
      <c r="C36" s="128">
        <v>655</v>
      </c>
      <c r="D36" s="128">
        <v>1419</v>
      </c>
      <c r="E36" s="128">
        <v>1966</v>
      </c>
      <c r="F36" s="128">
        <v>324</v>
      </c>
      <c r="G36" s="128"/>
      <c r="H36" s="128">
        <v>135</v>
      </c>
      <c r="I36" s="128">
        <v>4499</v>
      </c>
    </row>
    <row r="37" spans="1:9" ht="15.75" x14ac:dyDescent="0.25">
      <c r="A37" s="119">
        <v>44228</v>
      </c>
      <c r="B37" s="222" t="s">
        <v>22</v>
      </c>
      <c r="C37" s="196">
        <v>267</v>
      </c>
      <c r="D37" s="196">
        <v>337</v>
      </c>
      <c r="E37" s="196">
        <v>396</v>
      </c>
      <c r="F37" s="196">
        <v>99</v>
      </c>
      <c r="G37" s="196"/>
      <c r="H37" s="196"/>
      <c r="I37" s="196">
        <f>+SUM(Table310[[#This Row],[Presencial]:[Redes Sociales]])</f>
        <v>1099</v>
      </c>
    </row>
    <row r="38" spans="1:9" ht="15.75" x14ac:dyDescent="0.25">
      <c r="A38" s="119">
        <v>44229</v>
      </c>
      <c r="B38" s="222" t="s">
        <v>23</v>
      </c>
      <c r="C38" s="196">
        <v>122</v>
      </c>
      <c r="D38" s="196">
        <v>136</v>
      </c>
      <c r="E38" s="196">
        <v>500</v>
      </c>
      <c r="F38" s="196">
        <v>164</v>
      </c>
      <c r="G38" s="196"/>
      <c r="H38" s="196"/>
      <c r="I38" s="196">
        <f>+SUM(Table310[[#This Row],[Presencial]:[Redes Sociales]])</f>
        <v>922</v>
      </c>
    </row>
    <row r="39" spans="1:9" ht="15.75" x14ac:dyDescent="0.25">
      <c r="A39" s="119">
        <v>44230</v>
      </c>
      <c r="B39" s="222" t="s">
        <v>24</v>
      </c>
      <c r="C39" s="196"/>
      <c r="D39" s="196"/>
      <c r="E39" s="196"/>
      <c r="F39" s="196"/>
      <c r="G39" s="196"/>
      <c r="H39" s="196"/>
      <c r="I39" s="196">
        <f>+SUM(Table310[[#This Row],[Presencial]:[Redes Sociales]])</f>
        <v>0</v>
      </c>
    </row>
    <row r="40" spans="1:9" ht="15.75" x14ac:dyDescent="0.25">
      <c r="A40" s="119">
        <v>44231</v>
      </c>
      <c r="B40" s="222" t="s">
        <v>25</v>
      </c>
      <c r="C40" s="196">
        <v>1</v>
      </c>
      <c r="D40" s="196"/>
      <c r="E40" s="196"/>
      <c r="F40" s="196"/>
      <c r="G40" s="196"/>
      <c r="H40" s="196"/>
      <c r="I40" s="196">
        <f>+SUM(Table310[[#This Row],[Presencial]:[Redes Sociales]])</f>
        <v>1</v>
      </c>
    </row>
    <row r="41" spans="1:9" ht="15.75" x14ac:dyDescent="0.25">
      <c r="A41" s="119">
        <v>44232</v>
      </c>
      <c r="B41" s="222" t="s">
        <v>26</v>
      </c>
      <c r="C41" s="196">
        <v>44</v>
      </c>
      <c r="D41" s="196">
        <v>114</v>
      </c>
      <c r="E41" s="196">
        <v>405</v>
      </c>
      <c r="F41" s="196">
        <v>67</v>
      </c>
      <c r="G41" s="196"/>
      <c r="H41" s="196"/>
      <c r="I41" s="196">
        <f>+SUM(Table310[[#This Row],[Presencial]:[Redes Sociales]])</f>
        <v>630</v>
      </c>
    </row>
    <row r="42" spans="1:9" ht="15.75" x14ac:dyDescent="0.25">
      <c r="A42" s="119">
        <v>44233</v>
      </c>
      <c r="B42" s="222" t="s">
        <v>27</v>
      </c>
      <c r="C42" s="196">
        <v>21</v>
      </c>
      <c r="D42" s="196">
        <v>50</v>
      </c>
      <c r="E42" s="196">
        <v>115</v>
      </c>
      <c r="F42" s="196">
        <v>35</v>
      </c>
      <c r="G42" s="196"/>
      <c r="H42" s="196"/>
      <c r="I42" s="196">
        <f>+SUM(Table310[[#This Row],[Presencial]:[Redes Sociales]])</f>
        <v>221</v>
      </c>
    </row>
    <row r="43" spans="1:9" ht="15.75" x14ac:dyDescent="0.25">
      <c r="A43" s="119">
        <v>44231</v>
      </c>
      <c r="B43" s="222" t="s">
        <v>28</v>
      </c>
      <c r="C43" s="196">
        <v>167</v>
      </c>
      <c r="D43" s="196"/>
      <c r="E43" s="196"/>
      <c r="F43" s="196"/>
      <c r="G43" s="196"/>
      <c r="H43" s="196"/>
      <c r="I43" s="196">
        <f>+SUM(Table310[[#This Row],[Presencial]:[Redes Sociales]])</f>
        <v>167</v>
      </c>
    </row>
    <row r="44" spans="1:9" ht="15.75" x14ac:dyDescent="0.25">
      <c r="A44" s="119">
        <v>44232</v>
      </c>
      <c r="B44" s="222" t="s">
        <v>29</v>
      </c>
      <c r="C44" s="196">
        <v>149</v>
      </c>
      <c r="D44" s="196">
        <v>184</v>
      </c>
      <c r="E44" s="196">
        <v>922</v>
      </c>
      <c r="F44" s="196">
        <v>107</v>
      </c>
      <c r="G44" s="196"/>
      <c r="H44" s="196"/>
      <c r="I44" s="196">
        <f>+SUM(Table310[[#This Row],[Presencial]:[Redes Sociales]])</f>
        <v>1362</v>
      </c>
    </row>
    <row r="45" spans="1:9" ht="15.75" x14ac:dyDescent="0.25">
      <c r="A45" s="119">
        <v>44233</v>
      </c>
      <c r="B45" s="222" t="s">
        <v>30</v>
      </c>
      <c r="C45" s="196">
        <v>22</v>
      </c>
      <c r="D45" s="196">
        <v>82</v>
      </c>
      <c r="E45" s="196">
        <v>77</v>
      </c>
      <c r="F45" s="196">
        <v>10</v>
      </c>
      <c r="G45" s="196"/>
      <c r="H45" s="196"/>
      <c r="I45" s="196">
        <f>+SUM(Table310[[#This Row],[Presencial]:[Redes Sociales]])</f>
        <v>191</v>
      </c>
    </row>
    <row r="46" spans="1:9" ht="15.75" x14ac:dyDescent="0.25">
      <c r="A46" s="119">
        <v>44234</v>
      </c>
      <c r="B46" s="222" t="s">
        <v>31</v>
      </c>
      <c r="C46" s="196">
        <v>75</v>
      </c>
      <c r="D46" s="196">
        <v>105</v>
      </c>
      <c r="E46" s="196">
        <v>121</v>
      </c>
      <c r="F46" s="196">
        <v>27</v>
      </c>
      <c r="G46" s="196"/>
      <c r="H46" s="196"/>
      <c r="I46" s="196">
        <f>+SUM(Table310[[#This Row],[Presencial]:[Redes Sociales]])</f>
        <v>328</v>
      </c>
    </row>
    <row r="47" spans="1:9" ht="15.75" x14ac:dyDescent="0.25">
      <c r="A47" s="119">
        <v>44235</v>
      </c>
      <c r="B47" s="222" t="s">
        <v>32</v>
      </c>
      <c r="C47" s="196"/>
      <c r="D47" s="196"/>
      <c r="E47" s="196"/>
      <c r="F47" s="196"/>
      <c r="G47" s="196"/>
      <c r="H47" s="196"/>
      <c r="I47" s="196">
        <f>+SUM(Table310[[#This Row],[Presencial]:[Redes Sociales]])</f>
        <v>0</v>
      </c>
    </row>
    <row r="48" spans="1:9" ht="15.75" x14ac:dyDescent="0.25">
      <c r="A48" s="119">
        <v>44235</v>
      </c>
      <c r="B48" s="222" t="s">
        <v>33</v>
      </c>
      <c r="C48" s="196"/>
      <c r="D48" s="196"/>
      <c r="E48" s="196"/>
      <c r="F48" s="196"/>
      <c r="G48" s="196"/>
      <c r="H48" s="196"/>
      <c r="I48" s="196">
        <f>+SUM(Table310[[#This Row],[Presencial]:[Redes Sociales]])</f>
        <v>0</v>
      </c>
    </row>
    <row r="49" spans="1:9" ht="15.75" x14ac:dyDescent="0.25">
      <c r="A49" s="119">
        <v>44236</v>
      </c>
      <c r="B49" s="222" t="s">
        <v>34</v>
      </c>
      <c r="C49" s="196"/>
      <c r="D49" s="196"/>
      <c r="E49" s="196"/>
      <c r="F49" s="196"/>
      <c r="G49" s="196"/>
      <c r="H49" s="196"/>
      <c r="I49" s="196">
        <f>+SUM(Table310[[#This Row],[Presencial]:[Redes Sociales]])</f>
        <v>0</v>
      </c>
    </row>
    <row r="50" spans="1:9" ht="15.75" x14ac:dyDescent="0.25">
      <c r="A50" s="119">
        <v>44237</v>
      </c>
      <c r="B50" s="222" t="s">
        <v>35</v>
      </c>
      <c r="C50" s="196"/>
      <c r="D50" s="196"/>
      <c r="E50" s="196"/>
      <c r="F50" s="196"/>
      <c r="G50" s="196"/>
      <c r="H50" s="196"/>
      <c r="I50" s="196">
        <f>+SUM(Table310[[#This Row],[Presencial]:[Redes Sociales]])</f>
        <v>0</v>
      </c>
    </row>
    <row r="51" spans="1:9" ht="15.75" x14ac:dyDescent="0.25">
      <c r="A51" s="119">
        <v>44238</v>
      </c>
      <c r="B51" s="222" t="s">
        <v>36</v>
      </c>
      <c r="C51" s="196"/>
      <c r="D51" s="196"/>
      <c r="E51" s="196"/>
      <c r="F51" s="196"/>
      <c r="G51" s="196"/>
      <c r="H51" s="196"/>
      <c r="I51" s="196">
        <f>+SUM(Table310[[#This Row],[Presencial]:[Redes Sociales]])</f>
        <v>0</v>
      </c>
    </row>
    <row r="52" spans="1:9" ht="15.75" x14ac:dyDescent="0.25">
      <c r="A52" s="119">
        <v>44238</v>
      </c>
      <c r="B52" s="222" t="s">
        <v>37</v>
      </c>
      <c r="C52" s="196">
        <v>20</v>
      </c>
      <c r="D52" s="196">
        <v>881</v>
      </c>
      <c r="E52" s="196">
        <v>104</v>
      </c>
      <c r="F52" s="196">
        <v>100</v>
      </c>
      <c r="G52" s="196"/>
      <c r="H52" s="196">
        <v>111</v>
      </c>
      <c r="I52" s="196">
        <f>+SUM(Table310[[#This Row],[Presencial]:[Redes Sociales]])</f>
        <v>1216</v>
      </c>
    </row>
    <row r="53" spans="1:9" ht="15.75" x14ac:dyDescent="0.25">
      <c r="A53" s="125">
        <v>44238</v>
      </c>
      <c r="B53" s="141" t="s">
        <v>38</v>
      </c>
      <c r="C53" s="128">
        <v>888</v>
      </c>
      <c r="D53" s="128">
        <v>1889</v>
      </c>
      <c r="E53" s="128">
        <v>2640</v>
      </c>
      <c r="F53" s="128">
        <v>609</v>
      </c>
      <c r="G53" s="128"/>
      <c r="H53" s="128">
        <v>111</v>
      </c>
      <c r="I53" s="128">
        <v>6137</v>
      </c>
    </row>
    <row r="54" spans="1:9" ht="15.75" x14ac:dyDescent="0.25">
      <c r="A54" s="119">
        <v>44256</v>
      </c>
      <c r="B54" s="222" t="s">
        <v>22</v>
      </c>
      <c r="C54" s="196">
        <v>319</v>
      </c>
      <c r="D54" s="196">
        <v>391</v>
      </c>
      <c r="E54" s="196">
        <v>692</v>
      </c>
      <c r="F54" s="196">
        <v>44</v>
      </c>
      <c r="G54" s="196"/>
      <c r="H54" s="196">
        <v>12</v>
      </c>
      <c r="I54" s="196">
        <f>+SUM(Table310[[#This Row],[Presencial]:[Redes Sociales]])</f>
        <v>1458</v>
      </c>
    </row>
    <row r="55" spans="1:9" ht="15.75" x14ac:dyDescent="0.25">
      <c r="A55" s="119">
        <v>44257</v>
      </c>
      <c r="B55" s="222" t="s">
        <v>23</v>
      </c>
      <c r="C55" s="196">
        <v>134</v>
      </c>
      <c r="D55" s="196">
        <v>152</v>
      </c>
      <c r="E55" s="196">
        <v>649</v>
      </c>
      <c r="F55" s="196">
        <v>88</v>
      </c>
      <c r="G55" s="196"/>
      <c r="H55" s="196">
        <v>37</v>
      </c>
      <c r="I55" s="196">
        <f>+SUM(Table310[[#This Row],[Presencial]:[Redes Sociales]])</f>
        <v>1060</v>
      </c>
    </row>
    <row r="56" spans="1:9" ht="15.75" x14ac:dyDescent="0.25">
      <c r="A56" s="119">
        <v>44258</v>
      </c>
      <c r="B56" s="222" t="s">
        <v>24</v>
      </c>
      <c r="C56" s="196"/>
      <c r="D56" s="196">
        <v>10</v>
      </c>
      <c r="E56" s="196">
        <v>4</v>
      </c>
      <c r="F56" s="196"/>
      <c r="G56" s="196"/>
      <c r="H56" s="196"/>
      <c r="I56" s="196">
        <f>+SUM(Table310[[#This Row],[Presencial]:[Redes Sociales]])</f>
        <v>14</v>
      </c>
    </row>
    <row r="57" spans="1:9" ht="15.75" x14ac:dyDescent="0.25">
      <c r="A57" s="119">
        <v>44259</v>
      </c>
      <c r="B57" s="222" t="s">
        <v>25</v>
      </c>
      <c r="C57" s="196">
        <v>2</v>
      </c>
      <c r="D57" s="196"/>
      <c r="E57" s="196"/>
      <c r="F57" s="196"/>
      <c r="G57" s="196"/>
      <c r="H57" s="196"/>
      <c r="I57" s="196">
        <f>+SUM(Table310[[#This Row],[Presencial]:[Redes Sociales]])</f>
        <v>2</v>
      </c>
    </row>
    <row r="58" spans="1:9" ht="15.75" x14ac:dyDescent="0.25">
      <c r="A58" s="119">
        <v>44260</v>
      </c>
      <c r="B58" s="222" t="s">
        <v>26</v>
      </c>
      <c r="C58" s="196">
        <v>22</v>
      </c>
      <c r="D58" s="196">
        <v>137</v>
      </c>
      <c r="E58" s="196">
        <v>519</v>
      </c>
      <c r="F58" s="196">
        <v>22</v>
      </c>
      <c r="G58" s="196"/>
      <c r="H58" s="196">
        <v>2</v>
      </c>
      <c r="I58" s="196">
        <f>+SUM(Table310[[#This Row],[Presencial]:[Redes Sociales]])</f>
        <v>702</v>
      </c>
    </row>
    <row r="59" spans="1:9" ht="15.75" x14ac:dyDescent="0.25">
      <c r="A59" s="119">
        <v>44261</v>
      </c>
      <c r="B59" s="222" t="s">
        <v>27</v>
      </c>
      <c r="C59" s="196">
        <v>19</v>
      </c>
      <c r="D59" s="196">
        <v>52</v>
      </c>
      <c r="E59" s="196">
        <v>156</v>
      </c>
      <c r="F59" s="196">
        <v>17</v>
      </c>
      <c r="G59" s="196"/>
      <c r="H59" s="196">
        <v>50</v>
      </c>
      <c r="I59" s="196">
        <f>+SUM(Table310[[#This Row],[Presencial]:[Redes Sociales]])</f>
        <v>294</v>
      </c>
    </row>
    <row r="60" spans="1:9" ht="15.75" x14ac:dyDescent="0.25">
      <c r="A60" s="119">
        <v>44262</v>
      </c>
      <c r="B60" s="222" t="s">
        <v>28</v>
      </c>
      <c r="C60" s="196">
        <v>387</v>
      </c>
      <c r="D60" s="196"/>
      <c r="E60" s="196"/>
      <c r="F60" s="196"/>
      <c r="G60" s="196"/>
      <c r="H60" s="196"/>
      <c r="I60" s="196">
        <f>+SUM(Table310[[#This Row],[Presencial]:[Redes Sociales]])</f>
        <v>387</v>
      </c>
    </row>
    <row r="61" spans="1:9" ht="15.75" x14ac:dyDescent="0.25">
      <c r="A61" s="119">
        <v>44263</v>
      </c>
      <c r="B61" s="222" t="s">
        <v>29</v>
      </c>
      <c r="C61" s="196">
        <v>126</v>
      </c>
      <c r="D61" s="196">
        <v>322</v>
      </c>
      <c r="E61" s="196">
        <v>1270</v>
      </c>
      <c r="F61" s="196">
        <v>81</v>
      </c>
      <c r="G61" s="196"/>
      <c r="H61" s="196">
        <v>4</v>
      </c>
      <c r="I61" s="196">
        <f>+SUM(Table310[[#This Row],[Presencial]:[Redes Sociales]])</f>
        <v>1803</v>
      </c>
    </row>
    <row r="62" spans="1:9" ht="15.75" x14ac:dyDescent="0.25">
      <c r="A62" s="119">
        <v>44264</v>
      </c>
      <c r="B62" s="222" t="s">
        <v>30</v>
      </c>
      <c r="C62" s="196">
        <v>36</v>
      </c>
      <c r="D62" s="196">
        <v>68</v>
      </c>
      <c r="E62" s="196">
        <v>50</v>
      </c>
      <c r="F62" s="196">
        <v>6</v>
      </c>
      <c r="G62" s="196"/>
      <c r="H62" s="196">
        <v>1</v>
      </c>
      <c r="I62" s="196">
        <f>+SUM(Table310[[#This Row],[Presencial]:[Redes Sociales]])</f>
        <v>161</v>
      </c>
    </row>
    <row r="63" spans="1:9" ht="15.75" x14ac:dyDescent="0.25">
      <c r="A63" s="119">
        <v>44263</v>
      </c>
      <c r="B63" s="222" t="s">
        <v>31</v>
      </c>
      <c r="C63" s="196">
        <v>79</v>
      </c>
      <c r="D63" s="196">
        <v>96</v>
      </c>
      <c r="E63" s="196">
        <v>170</v>
      </c>
      <c r="F63" s="196">
        <v>17</v>
      </c>
      <c r="G63" s="196"/>
      <c r="H63" s="196">
        <v>1</v>
      </c>
      <c r="I63" s="196">
        <f>+SUM(Table310[[#This Row],[Presencial]:[Redes Sociales]])</f>
        <v>363</v>
      </c>
    </row>
    <row r="64" spans="1:9" ht="15.75" x14ac:dyDescent="0.25">
      <c r="A64" s="119">
        <v>44264</v>
      </c>
      <c r="B64" s="222" t="s">
        <v>32</v>
      </c>
      <c r="C64" s="196"/>
      <c r="D64" s="196"/>
      <c r="E64" s="196">
        <v>89</v>
      </c>
      <c r="F64" s="196"/>
      <c r="G64" s="196"/>
      <c r="H64" s="196"/>
      <c r="I64" s="196">
        <f>+SUM(Table310[[#This Row],[Presencial]:[Redes Sociales]])</f>
        <v>89</v>
      </c>
    </row>
    <row r="65" spans="1:9" ht="15.75" x14ac:dyDescent="0.25">
      <c r="A65" s="119">
        <v>44264</v>
      </c>
      <c r="B65" s="222" t="s">
        <v>33</v>
      </c>
      <c r="C65" s="196"/>
      <c r="D65" s="196">
        <v>2</v>
      </c>
      <c r="E65" s="196">
        <v>16</v>
      </c>
      <c r="F65" s="196"/>
      <c r="G65" s="196"/>
      <c r="H65" s="196"/>
      <c r="I65" s="196">
        <f>+SUM(Table310[[#This Row],[Presencial]:[Redes Sociales]])</f>
        <v>18</v>
      </c>
    </row>
    <row r="66" spans="1:9" ht="15.75" x14ac:dyDescent="0.25">
      <c r="A66" s="119">
        <v>44265</v>
      </c>
      <c r="B66" s="222" t="s">
        <v>34</v>
      </c>
      <c r="C66" s="196"/>
      <c r="D66" s="196"/>
      <c r="E66" s="196"/>
      <c r="F66" s="196"/>
      <c r="G66" s="196"/>
      <c r="H66" s="196"/>
      <c r="I66" s="196">
        <f>+SUM(Table310[[#This Row],[Presencial]:[Redes Sociales]])</f>
        <v>0</v>
      </c>
    </row>
    <row r="67" spans="1:9" ht="15.75" x14ac:dyDescent="0.25">
      <c r="A67" s="119">
        <v>44266</v>
      </c>
      <c r="B67" s="222" t="s">
        <v>35</v>
      </c>
      <c r="C67" s="196"/>
      <c r="D67" s="196"/>
      <c r="E67" s="196"/>
      <c r="F67" s="196"/>
      <c r="G67" s="196"/>
      <c r="H67" s="196"/>
      <c r="I67" s="196">
        <f>+SUM(Table310[[#This Row],[Presencial]:[Redes Sociales]])</f>
        <v>0</v>
      </c>
    </row>
    <row r="68" spans="1:9" ht="15.75" x14ac:dyDescent="0.25">
      <c r="A68" s="119">
        <v>44267</v>
      </c>
      <c r="B68" s="222" t="s">
        <v>36</v>
      </c>
      <c r="C68" s="196">
        <v>1</v>
      </c>
      <c r="D68" s="196"/>
      <c r="E68" s="196"/>
      <c r="F68" s="196"/>
      <c r="G68" s="196"/>
      <c r="H68" s="196"/>
      <c r="I68" s="196">
        <f>+SUM(Table310[[#This Row],[Presencial]:[Redes Sociales]])</f>
        <v>1</v>
      </c>
    </row>
    <row r="69" spans="1:9" ht="15.75" x14ac:dyDescent="0.25">
      <c r="A69" s="119">
        <v>44267</v>
      </c>
      <c r="B69" s="222" t="s">
        <v>37</v>
      </c>
      <c r="C69" s="196">
        <v>32</v>
      </c>
      <c r="D69" s="196">
        <v>677</v>
      </c>
      <c r="E69" s="196">
        <v>178</v>
      </c>
      <c r="F69" s="196">
        <v>58</v>
      </c>
      <c r="G69" s="196"/>
      <c r="H69" s="196">
        <v>128</v>
      </c>
      <c r="I69" s="196">
        <f>+SUM(Table310[[#This Row],[Presencial]:[Redes Sociales]])</f>
        <v>1073</v>
      </c>
    </row>
    <row r="70" spans="1:9" ht="15.75" x14ac:dyDescent="0.25">
      <c r="A70" s="140">
        <v>44267</v>
      </c>
      <c r="B70" s="126" t="s">
        <v>38</v>
      </c>
      <c r="C70" s="128">
        <v>1157</v>
      </c>
      <c r="D70" s="128">
        <v>1907</v>
      </c>
      <c r="E70" s="128">
        <v>3793</v>
      </c>
      <c r="F70" s="128">
        <v>333</v>
      </c>
      <c r="G70" s="128"/>
      <c r="H70" s="128">
        <v>235</v>
      </c>
      <c r="I70" s="128">
        <f>+SUM(Table310[[#This Row],[Presencial]:[Redes Sociales]])</f>
        <v>7425</v>
      </c>
    </row>
    <row r="71" spans="1:9" ht="15.75" x14ac:dyDescent="0.25">
      <c r="A71" s="121"/>
      <c r="B71" s="122" t="s">
        <v>9</v>
      </c>
      <c r="C71" s="123">
        <f t="shared" ref="C71:I71" si="0">+C70+C53+C36</f>
        <v>2700</v>
      </c>
      <c r="D71" s="123">
        <f t="shared" si="0"/>
        <v>5215</v>
      </c>
      <c r="E71" s="123">
        <f t="shared" si="0"/>
        <v>8399</v>
      </c>
      <c r="F71" s="123">
        <f t="shared" si="0"/>
        <v>1266</v>
      </c>
      <c r="G71" s="123"/>
      <c r="H71" s="123">
        <f t="shared" si="0"/>
        <v>481</v>
      </c>
      <c r="I71" s="123">
        <f t="shared" si="0"/>
        <v>18061</v>
      </c>
    </row>
    <row r="72" spans="1:9" ht="15.75" x14ac:dyDescent="0.25">
      <c r="A72" s="119">
        <v>44287</v>
      </c>
      <c r="B72" s="222" t="s">
        <v>22</v>
      </c>
      <c r="C72" s="237">
        <v>262</v>
      </c>
      <c r="D72" s="237">
        <v>295</v>
      </c>
      <c r="E72" s="237">
        <v>465</v>
      </c>
      <c r="F72" s="237">
        <v>16</v>
      </c>
      <c r="G72" s="237"/>
      <c r="H72" s="237">
        <v>26</v>
      </c>
      <c r="I72" s="237">
        <f>+SUM(Table310[[#This Row],[Presencial]:[Redes Sociales]])</f>
        <v>1064</v>
      </c>
    </row>
    <row r="73" spans="1:9" ht="15.75" x14ac:dyDescent="0.25">
      <c r="A73" s="119">
        <v>44288</v>
      </c>
      <c r="B73" s="222" t="s">
        <v>23</v>
      </c>
      <c r="C73" s="196">
        <v>163</v>
      </c>
      <c r="D73" s="196">
        <v>70</v>
      </c>
      <c r="E73" s="196">
        <v>507</v>
      </c>
      <c r="F73" s="196">
        <v>34</v>
      </c>
      <c r="G73" s="196"/>
      <c r="H73" s="196">
        <v>66</v>
      </c>
      <c r="I73" s="237">
        <f>+SUM(Table310[[#This Row],[Presencial]:[Redes Sociales]])</f>
        <v>840</v>
      </c>
    </row>
    <row r="74" spans="1:9" ht="15.75" x14ac:dyDescent="0.25">
      <c r="A74" s="119">
        <v>44291</v>
      </c>
      <c r="B74" s="222" t="s">
        <v>24</v>
      </c>
      <c r="C74" s="196">
        <v>6</v>
      </c>
      <c r="D74" s="196">
        <v>4</v>
      </c>
      <c r="E74" s="196">
        <v>10</v>
      </c>
      <c r="F74" s="196"/>
      <c r="G74" s="196"/>
      <c r="H74" s="196"/>
      <c r="I74" s="237">
        <f>+SUM(Table310[[#This Row],[Presencial]:[Redes Sociales]])</f>
        <v>20</v>
      </c>
    </row>
    <row r="75" spans="1:9" ht="15.75" x14ac:dyDescent="0.25">
      <c r="A75" s="124">
        <v>44293</v>
      </c>
      <c r="B75" s="222" t="s">
        <v>25</v>
      </c>
      <c r="C75" s="196">
        <v>1</v>
      </c>
      <c r="D75" s="196"/>
      <c r="E75" s="196"/>
      <c r="F75" s="196"/>
      <c r="G75" s="196"/>
      <c r="H75" s="196"/>
      <c r="I75" s="237">
        <f>+SUM(Table310[[#This Row],[Presencial]:[Redes Sociales]])</f>
        <v>1</v>
      </c>
    </row>
    <row r="76" spans="1:9" ht="15.75" x14ac:dyDescent="0.25">
      <c r="A76" s="119">
        <v>44293</v>
      </c>
      <c r="B76" s="222" t="s">
        <v>26</v>
      </c>
      <c r="C76" s="196">
        <v>20</v>
      </c>
      <c r="D76" s="196">
        <v>228</v>
      </c>
      <c r="E76" s="196">
        <v>453</v>
      </c>
      <c r="F76" s="196">
        <v>10</v>
      </c>
      <c r="G76" s="196"/>
      <c r="H76" s="196"/>
      <c r="I76" s="237">
        <f>+SUM(Table310[[#This Row],[Presencial]:[Redes Sociales]])</f>
        <v>711</v>
      </c>
    </row>
    <row r="77" spans="1:9" ht="15.75" x14ac:dyDescent="0.25">
      <c r="A77" s="119">
        <v>44294</v>
      </c>
      <c r="B77" s="222" t="s">
        <v>27</v>
      </c>
      <c r="C77" s="196">
        <v>7</v>
      </c>
      <c r="D77" s="196"/>
      <c r="E77" s="196">
        <v>90</v>
      </c>
      <c r="F77" s="196">
        <v>3</v>
      </c>
      <c r="G77" s="196"/>
      <c r="H77" s="196">
        <v>2</v>
      </c>
      <c r="I77" s="237">
        <f>+SUM(Table310[[#This Row],[Presencial]:[Redes Sociales]])</f>
        <v>102</v>
      </c>
    </row>
    <row r="78" spans="1:9" ht="15.75" x14ac:dyDescent="0.25">
      <c r="A78" s="119">
        <v>44295</v>
      </c>
      <c r="B78" s="222" t="s">
        <v>28</v>
      </c>
      <c r="C78" s="196">
        <v>359</v>
      </c>
      <c r="D78" s="196"/>
      <c r="E78" s="196"/>
      <c r="F78" s="196"/>
      <c r="G78" s="196"/>
      <c r="H78" s="196">
        <v>54</v>
      </c>
      <c r="I78" s="237">
        <f>+SUM(Table310[[#This Row],[Presencial]:[Redes Sociales]])</f>
        <v>413</v>
      </c>
    </row>
    <row r="79" spans="1:9" ht="15.75" x14ac:dyDescent="0.25">
      <c r="A79" s="119">
        <v>44296</v>
      </c>
      <c r="B79" s="222" t="s">
        <v>29</v>
      </c>
      <c r="C79" s="196">
        <v>88</v>
      </c>
      <c r="D79" s="196">
        <v>242</v>
      </c>
      <c r="E79" s="196">
        <v>887</v>
      </c>
      <c r="F79" s="196">
        <v>46</v>
      </c>
      <c r="G79" s="196"/>
      <c r="H79" s="196">
        <v>9</v>
      </c>
      <c r="I79" s="237">
        <f>+SUM(Table310[[#This Row],[Presencial]:[Redes Sociales]])</f>
        <v>1272</v>
      </c>
    </row>
    <row r="80" spans="1:9" ht="15.75" x14ac:dyDescent="0.25">
      <c r="A80" s="119">
        <v>44297</v>
      </c>
      <c r="B80" s="222" t="s">
        <v>30</v>
      </c>
      <c r="C80" s="196">
        <v>27</v>
      </c>
      <c r="D80" s="196">
        <v>58</v>
      </c>
      <c r="E80" s="196">
        <v>29</v>
      </c>
      <c r="F80" s="196">
        <v>1</v>
      </c>
      <c r="G80" s="196"/>
      <c r="H80" s="196"/>
      <c r="I80" s="237">
        <f>+SUM(Table310[[#This Row],[Presencial]:[Redes Sociales]])</f>
        <v>115</v>
      </c>
    </row>
    <row r="81" spans="1:9" ht="15.75" x14ac:dyDescent="0.25">
      <c r="A81" s="119">
        <v>44298</v>
      </c>
      <c r="B81" s="222" t="s">
        <v>31</v>
      </c>
      <c r="C81" s="196">
        <v>73</v>
      </c>
      <c r="D81" s="196">
        <v>108</v>
      </c>
      <c r="E81" s="196">
        <v>150</v>
      </c>
      <c r="F81" s="196">
        <v>7</v>
      </c>
      <c r="G81" s="196"/>
      <c r="H81" s="196"/>
      <c r="I81" s="237">
        <f>+SUM(Table310[[#This Row],[Presencial]:[Redes Sociales]])</f>
        <v>338</v>
      </c>
    </row>
    <row r="82" spans="1:9" ht="15.75" x14ac:dyDescent="0.25">
      <c r="A82" s="119">
        <v>44299</v>
      </c>
      <c r="B82" s="222" t="s">
        <v>32</v>
      </c>
      <c r="C82" s="196"/>
      <c r="D82" s="196">
        <v>2</v>
      </c>
      <c r="E82" s="196">
        <v>256</v>
      </c>
      <c r="F82" s="196"/>
      <c r="G82" s="196"/>
      <c r="H82" s="196"/>
      <c r="I82" s="237">
        <f>+SUM(Table310[[#This Row],[Presencial]:[Redes Sociales]])</f>
        <v>258</v>
      </c>
    </row>
    <row r="83" spans="1:9" ht="15.75" x14ac:dyDescent="0.25">
      <c r="A83" s="119">
        <v>44299</v>
      </c>
      <c r="B83" s="222" t="s">
        <v>33</v>
      </c>
      <c r="C83" s="196"/>
      <c r="D83" s="196">
        <v>1</v>
      </c>
      <c r="E83" s="196">
        <v>38</v>
      </c>
      <c r="F83" s="196"/>
      <c r="G83" s="196"/>
      <c r="H83" s="196"/>
      <c r="I83" s="237">
        <f>+SUM(Table310[[#This Row],[Presencial]:[Redes Sociales]])</f>
        <v>39</v>
      </c>
    </row>
    <row r="84" spans="1:9" ht="15.75" x14ac:dyDescent="0.25">
      <c r="A84" s="119">
        <v>44300</v>
      </c>
      <c r="B84" s="222" t="s">
        <v>34</v>
      </c>
      <c r="C84" s="196"/>
      <c r="D84" s="196"/>
      <c r="E84" s="196"/>
      <c r="F84" s="196"/>
      <c r="G84" s="196"/>
      <c r="H84" s="196"/>
      <c r="I84" s="237">
        <f>+SUM(Table310[[#This Row],[Presencial]:[Redes Sociales]])</f>
        <v>0</v>
      </c>
    </row>
    <row r="85" spans="1:9" ht="15.75" x14ac:dyDescent="0.25">
      <c r="A85" s="119">
        <v>44301</v>
      </c>
      <c r="B85" s="222" t="s">
        <v>35</v>
      </c>
      <c r="C85" s="196"/>
      <c r="D85" s="196"/>
      <c r="E85" s="196"/>
      <c r="F85" s="196"/>
      <c r="G85" s="196"/>
      <c r="H85" s="196"/>
      <c r="I85" s="237">
        <f>+SUM(Table310[[#This Row],[Presencial]:[Redes Sociales]])</f>
        <v>0</v>
      </c>
    </row>
    <row r="86" spans="1:9" ht="15.75" x14ac:dyDescent="0.25">
      <c r="A86" s="119">
        <v>44302</v>
      </c>
      <c r="B86" s="222" t="s">
        <v>36</v>
      </c>
      <c r="C86" s="196"/>
      <c r="D86" s="196"/>
      <c r="E86" s="196"/>
      <c r="F86" s="196"/>
      <c r="G86" s="196"/>
      <c r="H86" s="196"/>
      <c r="I86" s="237">
        <f>+SUM(Table310[[#This Row],[Presencial]:[Redes Sociales]])</f>
        <v>0</v>
      </c>
    </row>
    <row r="87" spans="1:9" ht="15.75" x14ac:dyDescent="0.25">
      <c r="A87" s="119">
        <v>44299</v>
      </c>
      <c r="B87" s="222" t="s">
        <v>37</v>
      </c>
      <c r="C87" s="196">
        <v>16</v>
      </c>
      <c r="D87" s="196">
        <v>422</v>
      </c>
      <c r="E87" s="196">
        <v>424</v>
      </c>
      <c r="F87" s="196">
        <v>41</v>
      </c>
      <c r="G87" s="196"/>
      <c r="H87" s="196">
        <v>61</v>
      </c>
      <c r="I87" s="237">
        <f>+SUM(Table310[[#This Row],[Presencial]:[Redes Sociales]])</f>
        <v>964</v>
      </c>
    </row>
    <row r="88" spans="1:9" ht="15.75" x14ac:dyDescent="0.25">
      <c r="A88" s="140">
        <v>44300</v>
      </c>
      <c r="B88" s="126" t="s">
        <v>38</v>
      </c>
      <c r="C88" s="139">
        <v>1022</v>
      </c>
      <c r="D88" s="128">
        <v>1430</v>
      </c>
      <c r="E88" s="128">
        <v>3309</v>
      </c>
      <c r="F88" s="128">
        <v>158</v>
      </c>
      <c r="G88" s="128"/>
      <c r="H88" s="128">
        <v>218</v>
      </c>
      <c r="I88" s="128">
        <f>SUM(C88:H88)</f>
        <v>6137</v>
      </c>
    </row>
    <row r="89" spans="1:9" ht="15.75" x14ac:dyDescent="0.25">
      <c r="A89" s="119">
        <v>44317</v>
      </c>
      <c r="B89" s="222" t="s">
        <v>22</v>
      </c>
      <c r="C89" s="237">
        <v>272</v>
      </c>
      <c r="D89" s="237">
        <v>319</v>
      </c>
      <c r="E89" s="237">
        <v>408</v>
      </c>
      <c r="F89" s="237">
        <v>34</v>
      </c>
      <c r="G89" s="237"/>
      <c r="H89" s="237"/>
      <c r="I89" s="237">
        <v>1033</v>
      </c>
    </row>
    <row r="90" spans="1:9" ht="15.75" x14ac:dyDescent="0.25">
      <c r="A90" s="119">
        <v>44318</v>
      </c>
      <c r="B90" s="222" t="s">
        <v>23</v>
      </c>
      <c r="C90" s="196">
        <v>124</v>
      </c>
      <c r="D90" s="196">
        <v>79</v>
      </c>
      <c r="E90" s="196">
        <v>552</v>
      </c>
      <c r="F90" s="196">
        <v>44</v>
      </c>
      <c r="G90" s="196"/>
      <c r="H90" s="196">
        <v>105</v>
      </c>
      <c r="I90" s="196">
        <v>904</v>
      </c>
    </row>
    <row r="91" spans="1:9" ht="15.75" x14ac:dyDescent="0.25">
      <c r="A91" s="119">
        <v>44319</v>
      </c>
      <c r="B91" s="222" t="s">
        <v>24</v>
      </c>
      <c r="C91" s="196">
        <v>8</v>
      </c>
      <c r="D91" s="196">
        <v>15</v>
      </c>
      <c r="E91" s="196">
        <v>19</v>
      </c>
      <c r="F91" s="196"/>
      <c r="G91" s="196"/>
      <c r="H91" s="196"/>
      <c r="I91" s="196">
        <v>42</v>
      </c>
    </row>
    <row r="92" spans="1:9" ht="15.75" x14ac:dyDescent="0.25">
      <c r="A92" s="119">
        <v>44318</v>
      </c>
      <c r="B92" s="222" t="s">
        <v>25</v>
      </c>
      <c r="C92" s="196">
        <v>0</v>
      </c>
      <c r="D92" s="196"/>
      <c r="E92" s="196"/>
      <c r="F92" s="196"/>
      <c r="G92" s="196"/>
      <c r="H92" s="196"/>
      <c r="I92" s="196"/>
    </row>
    <row r="93" spans="1:9" ht="15.75" x14ac:dyDescent="0.25">
      <c r="A93" s="119">
        <v>44319</v>
      </c>
      <c r="B93" s="222" t="s">
        <v>26</v>
      </c>
      <c r="C93" s="196">
        <v>47</v>
      </c>
      <c r="D93" s="196">
        <v>388</v>
      </c>
      <c r="E93" s="196">
        <v>745</v>
      </c>
      <c r="F93" s="196">
        <v>21</v>
      </c>
      <c r="G93" s="196"/>
      <c r="H93" s="196">
        <v>4</v>
      </c>
      <c r="I93" s="196">
        <v>1205</v>
      </c>
    </row>
    <row r="94" spans="1:9" ht="15.75" x14ac:dyDescent="0.25">
      <c r="A94" s="119">
        <v>44320</v>
      </c>
      <c r="B94" s="222" t="s">
        <v>27</v>
      </c>
      <c r="C94" s="196">
        <v>8</v>
      </c>
      <c r="D94" s="196">
        <v>68</v>
      </c>
      <c r="E94" s="196">
        <v>144</v>
      </c>
      <c r="F94" s="196">
        <v>2</v>
      </c>
      <c r="G94" s="196"/>
      <c r="H94" s="196">
        <v>146</v>
      </c>
      <c r="I94" s="196">
        <v>368</v>
      </c>
    </row>
    <row r="95" spans="1:9" ht="15.75" x14ac:dyDescent="0.25">
      <c r="A95" s="119">
        <v>44321</v>
      </c>
      <c r="B95" s="222" t="s">
        <v>28</v>
      </c>
      <c r="C95" s="196">
        <v>330</v>
      </c>
      <c r="D95" s="196"/>
      <c r="E95" s="196"/>
      <c r="F95" s="196"/>
      <c r="G95" s="196"/>
      <c r="H95" s="196"/>
      <c r="I95" s="196">
        <v>330</v>
      </c>
    </row>
    <row r="96" spans="1:9" ht="15.75" x14ac:dyDescent="0.25">
      <c r="A96" s="119">
        <v>44322</v>
      </c>
      <c r="B96" s="222" t="s">
        <v>29</v>
      </c>
      <c r="C96" s="196">
        <v>70</v>
      </c>
      <c r="D96" s="196">
        <v>249</v>
      </c>
      <c r="E96" s="196">
        <v>833</v>
      </c>
      <c r="F96" s="196">
        <v>26</v>
      </c>
      <c r="G96" s="196"/>
      <c r="H96" s="196">
        <v>11</v>
      </c>
      <c r="I96" s="196">
        <v>1189</v>
      </c>
    </row>
    <row r="97" spans="1:9" ht="15.75" x14ac:dyDescent="0.25">
      <c r="A97" s="119">
        <v>44323</v>
      </c>
      <c r="B97" s="222" t="s">
        <v>30</v>
      </c>
      <c r="C97" s="196">
        <v>33</v>
      </c>
      <c r="D97" s="196">
        <v>76</v>
      </c>
      <c r="E97" s="196">
        <v>33</v>
      </c>
      <c r="F97" s="196">
        <v>2</v>
      </c>
      <c r="G97" s="196"/>
      <c r="H97" s="196">
        <v>3</v>
      </c>
      <c r="I97" s="196">
        <v>147</v>
      </c>
    </row>
    <row r="98" spans="1:9" ht="15.75" x14ac:dyDescent="0.25">
      <c r="A98" s="119">
        <v>44324</v>
      </c>
      <c r="B98" s="222" t="s">
        <v>31</v>
      </c>
      <c r="C98" s="196">
        <v>91</v>
      </c>
      <c r="D98" s="196">
        <v>156</v>
      </c>
      <c r="E98" s="196">
        <v>159</v>
      </c>
      <c r="F98" s="196">
        <v>10</v>
      </c>
      <c r="G98" s="196"/>
      <c r="H98" s="196"/>
      <c r="I98" s="196">
        <v>416</v>
      </c>
    </row>
    <row r="99" spans="1:9" ht="15.75" x14ac:dyDescent="0.25">
      <c r="A99" s="119">
        <v>44325</v>
      </c>
      <c r="B99" s="222" t="s">
        <v>32</v>
      </c>
      <c r="C99" s="196"/>
      <c r="D99" s="196"/>
      <c r="E99" s="196">
        <v>286</v>
      </c>
      <c r="F99" s="196"/>
      <c r="G99" s="196"/>
      <c r="H99" s="196"/>
      <c r="I99" s="196">
        <v>286</v>
      </c>
    </row>
    <row r="100" spans="1:9" ht="15.75" x14ac:dyDescent="0.25">
      <c r="A100" s="119">
        <v>44325</v>
      </c>
      <c r="B100" s="222" t="s">
        <v>33</v>
      </c>
      <c r="C100" s="196"/>
      <c r="D100" s="196"/>
      <c r="E100" s="196">
        <v>94</v>
      </c>
      <c r="F100" s="196"/>
      <c r="G100" s="196"/>
      <c r="H100" s="196"/>
      <c r="I100" s="196">
        <v>94</v>
      </c>
    </row>
    <row r="101" spans="1:9" ht="15.75" x14ac:dyDescent="0.25">
      <c r="A101" s="119">
        <v>44326</v>
      </c>
      <c r="B101" s="222" t="s">
        <v>34</v>
      </c>
      <c r="C101" s="196"/>
      <c r="D101" s="196"/>
      <c r="E101" s="196"/>
      <c r="F101" s="196"/>
      <c r="G101" s="196"/>
      <c r="H101" s="196"/>
      <c r="I101" s="196"/>
    </row>
    <row r="102" spans="1:9" ht="15.75" x14ac:dyDescent="0.25">
      <c r="A102" s="119">
        <v>44327</v>
      </c>
      <c r="B102" s="222" t="s">
        <v>35</v>
      </c>
      <c r="C102" s="196"/>
      <c r="D102" s="196"/>
      <c r="E102" s="196"/>
      <c r="F102" s="196"/>
      <c r="G102" s="196"/>
      <c r="H102" s="196"/>
      <c r="I102" s="196"/>
    </row>
    <row r="103" spans="1:9" ht="15.75" x14ac:dyDescent="0.25">
      <c r="A103" s="119">
        <v>44328</v>
      </c>
      <c r="B103" s="222" t="s">
        <v>36</v>
      </c>
      <c r="C103" s="196"/>
      <c r="D103" s="196"/>
      <c r="E103" s="196"/>
      <c r="F103" s="196"/>
      <c r="G103" s="196"/>
      <c r="H103" s="196"/>
      <c r="I103" s="196"/>
    </row>
    <row r="104" spans="1:9" ht="15.75" x14ac:dyDescent="0.25">
      <c r="A104" s="119">
        <v>44329</v>
      </c>
      <c r="B104" s="222" t="s">
        <v>37</v>
      </c>
      <c r="C104" s="196">
        <v>21</v>
      </c>
      <c r="D104" s="196">
        <v>788</v>
      </c>
      <c r="E104" s="196">
        <v>362</v>
      </c>
      <c r="F104" s="196">
        <v>20</v>
      </c>
      <c r="G104" s="196"/>
      <c r="H104" s="196">
        <v>3</v>
      </c>
      <c r="I104" s="196">
        <v>1194</v>
      </c>
    </row>
    <row r="105" spans="1:9" ht="15.75" x14ac:dyDescent="0.25">
      <c r="A105" s="140">
        <v>44330</v>
      </c>
      <c r="B105" s="126" t="s">
        <v>38</v>
      </c>
      <c r="C105" s="139">
        <v>1004</v>
      </c>
      <c r="D105" s="128">
        <v>2138</v>
      </c>
      <c r="E105" s="128">
        <v>3035</v>
      </c>
      <c r="F105" s="128">
        <v>159</v>
      </c>
      <c r="G105" s="128"/>
      <c r="H105" s="128">
        <v>266</v>
      </c>
      <c r="I105" s="128">
        <f>SUM(C105:H105)</f>
        <v>6602</v>
      </c>
    </row>
    <row r="106" spans="1:9" ht="15.75" x14ac:dyDescent="0.25">
      <c r="A106" s="119">
        <v>44348</v>
      </c>
      <c r="B106" s="222" t="s">
        <v>22</v>
      </c>
      <c r="C106" s="237">
        <v>294</v>
      </c>
      <c r="D106" s="237">
        <v>461</v>
      </c>
      <c r="E106" s="237">
        <v>493</v>
      </c>
      <c r="F106" s="237">
        <v>24</v>
      </c>
      <c r="G106" s="237"/>
      <c r="H106" s="237">
        <v>36</v>
      </c>
      <c r="I106" s="237">
        <v>1308</v>
      </c>
    </row>
    <row r="107" spans="1:9" ht="15.75" x14ac:dyDescent="0.25">
      <c r="A107" s="119">
        <v>44349</v>
      </c>
      <c r="B107" s="222" t="s">
        <v>23</v>
      </c>
      <c r="C107" s="196">
        <v>151</v>
      </c>
      <c r="D107" s="196">
        <v>125</v>
      </c>
      <c r="E107" s="196">
        <v>548</v>
      </c>
      <c r="F107" s="196">
        <v>56</v>
      </c>
      <c r="G107" s="196"/>
      <c r="H107" s="196">
        <v>169</v>
      </c>
      <c r="I107" s="196">
        <v>1409</v>
      </c>
    </row>
    <row r="108" spans="1:9" ht="15.75" x14ac:dyDescent="0.25">
      <c r="A108" s="119">
        <v>44350</v>
      </c>
      <c r="B108" s="222" t="s">
        <v>24</v>
      </c>
      <c r="C108" s="196">
        <v>14</v>
      </c>
      <c r="D108" s="196">
        <v>14</v>
      </c>
      <c r="E108" s="196">
        <v>6</v>
      </c>
      <c r="F108" s="196">
        <v>0</v>
      </c>
      <c r="G108" s="196"/>
      <c r="H108" s="196">
        <v>0</v>
      </c>
      <c r="I108" s="196">
        <v>34</v>
      </c>
    </row>
    <row r="109" spans="1:9" ht="15.75" x14ac:dyDescent="0.25">
      <c r="A109" s="119">
        <v>44351</v>
      </c>
      <c r="B109" s="222" t="s">
        <v>25</v>
      </c>
      <c r="C109" s="196">
        <v>4</v>
      </c>
      <c r="D109" s="196">
        <v>0</v>
      </c>
      <c r="E109" s="196">
        <v>4</v>
      </c>
      <c r="F109" s="196">
        <v>0</v>
      </c>
      <c r="G109" s="196"/>
      <c r="H109" s="196">
        <v>0</v>
      </c>
      <c r="I109" s="196">
        <v>8</v>
      </c>
    </row>
    <row r="110" spans="1:9" ht="15.75" x14ac:dyDescent="0.25">
      <c r="A110" s="119">
        <v>44352</v>
      </c>
      <c r="B110" s="222" t="s">
        <v>26</v>
      </c>
      <c r="C110" s="196">
        <v>36</v>
      </c>
      <c r="D110" s="196">
        <v>617</v>
      </c>
      <c r="E110" s="196">
        <v>1028</v>
      </c>
      <c r="F110" s="196">
        <v>18</v>
      </c>
      <c r="G110" s="196"/>
      <c r="H110" s="196">
        <v>31</v>
      </c>
      <c r="I110" s="196">
        <v>1730</v>
      </c>
    </row>
    <row r="111" spans="1:9" ht="15.75" x14ac:dyDescent="0.25">
      <c r="A111" s="119">
        <v>44353</v>
      </c>
      <c r="B111" s="222" t="s">
        <v>27</v>
      </c>
      <c r="C111" s="196">
        <v>12</v>
      </c>
      <c r="D111" s="196">
        <v>84</v>
      </c>
      <c r="E111" s="196">
        <v>143</v>
      </c>
      <c r="F111" s="196">
        <v>5</v>
      </c>
      <c r="G111" s="196"/>
      <c r="H111" s="196">
        <v>86</v>
      </c>
      <c r="I111" s="196">
        <v>330</v>
      </c>
    </row>
    <row r="112" spans="1:9" ht="15.75" x14ac:dyDescent="0.25">
      <c r="A112" s="119">
        <v>44352</v>
      </c>
      <c r="B112" s="222" t="s">
        <v>28</v>
      </c>
      <c r="C112" s="196">
        <v>262</v>
      </c>
      <c r="D112" s="196">
        <v>0</v>
      </c>
      <c r="E112" s="196">
        <v>0</v>
      </c>
      <c r="F112" s="196">
        <v>0</v>
      </c>
      <c r="G112" s="196"/>
      <c r="H112" s="196">
        <v>0</v>
      </c>
      <c r="I112" s="196">
        <v>262</v>
      </c>
    </row>
    <row r="113" spans="1:9" ht="15.75" x14ac:dyDescent="0.25">
      <c r="A113" s="119">
        <v>44353</v>
      </c>
      <c r="B113" s="222" t="s">
        <v>29</v>
      </c>
      <c r="C113" s="196">
        <v>70</v>
      </c>
      <c r="D113" s="196">
        <v>204</v>
      </c>
      <c r="E113" s="196">
        <v>786</v>
      </c>
      <c r="F113" s="196">
        <v>24</v>
      </c>
      <c r="G113" s="196"/>
      <c r="H113" s="196">
        <v>23</v>
      </c>
      <c r="I113" s="196">
        <v>107</v>
      </c>
    </row>
    <row r="114" spans="1:9" ht="15.75" x14ac:dyDescent="0.25">
      <c r="A114" s="119">
        <v>44354</v>
      </c>
      <c r="B114" s="222" t="s">
        <v>30</v>
      </c>
      <c r="C114" s="196">
        <v>48</v>
      </c>
      <c r="D114" s="196">
        <v>84</v>
      </c>
      <c r="E114" s="196">
        <v>34</v>
      </c>
      <c r="F114" s="196">
        <v>5</v>
      </c>
      <c r="G114" s="196"/>
      <c r="H114" s="196">
        <v>3</v>
      </c>
      <c r="I114" s="196">
        <v>174</v>
      </c>
    </row>
    <row r="115" spans="1:9" ht="15.75" x14ac:dyDescent="0.25">
      <c r="A115" s="119">
        <v>44355</v>
      </c>
      <c r="B115" s="222" t="s">
        <v>31</v>
      </c>
      <c r="C115" s="196">
        <v>100</v>
      </c>
      <c r="D115" s="196">
        <v>137</v>
      </c>
      <c r="E115" s="196">
        <v>213</v>
      </c>
      <c r="F115" s="196">
        <v>12</v>
      </c>
      <c r="G115" s="196"/>
      <c r="H115" s="196">
        <v>2</v>
      </c>
      <c r="I115" s="196">
        <v>464</v>
      </c>
    </row>
    <row r="116" spans="1:9" ht="15.75" x14ac:dyDescent="0.25">
      <c r="A116" s="119">
        <v>44356</v>
      </c>
      <c r="B116" s="222" t="s">
        <v>32</v>
      </c>
      <c r="C116" s="196">
        <v>0</v>
      </c>
      <c r="D116" s="196">
        <v>0</v>
      </c>
      <c r="E116" s="196">
        <v>252</v>
      </c>
      <c r="F116" s="196">
        <v>0</v>
      </c>
      <c r="G116" s="196"/>
      <c r="H116" s="196">
        <v>0</v>
      </c>
      <c r="I116" s="196">
        <v>252</v>
      </c>
    </row>
    <row r="117" spans="1:9" ht="15.75" x14ac:dyDescent="0.25">
      <c r="A117" s="119">
        <v>44356</v>
      </c>
      <c r="B117" s="222" t="s">
        <v>33</v>
      </c>
      <c r="C117" s="196">
        <v>0</v>
      </c>
      <c r="D117" s="196">
        <v>0</v>
      </c>
      <c r="E117" s="196">
        <v>72</v>
      </c>
      <c r="F117" s="196">
        <v>0</v>
      </c>
      <c r="G117" s="196"/>
      <c r="H117" s="196">
        <v>0</v>
      </c>
      <c r="I117" s="196">
        <v>72</v>
      </c>
    </row>
    <row r="118" spans="1:9" ht="15.75" x14ac:dyDescent="0.25">
      <c r="A118" s="119">
        <v>44357</v>
      </c>
      <c r="B118" s="222" t="s">
        <v>34</v>
      </c>
      <c r="C118" s="196">
        <v>0</v>
      </c>
      <c r="D118" s="196">
        <v>0</v>
      </c>
      <c r="E118" s="196">
        <v>1</v>
      </c>
      <c r="F118" s="196">
        <v>0</v>
      </c>
      <c r="G118" s="196"/>
      <c r="H118" s="196">
        <v>0</v>
      </c>
      <c r="I118" s="196">
        <v>1</v>
      </c>
    </row>
    <row r="119" spans="1:9" ht="15.75" x14ac:dyDescent="0.25">
      <c r="A119" s="119">
        <v>44358</v>
      </c>
      <c r="B119" s="222" t="s">
        <v>35</v>
      </c>
      <c r="C119" s="196">
        <v>0</v>
      </c>
      <c r="D119" s="196">
        <v>0</v>
      </c>
      <c r="E119" s="196">
        <v>2</v>
      </c>
      <c r="F119" s="196">
        <v>0</v>
      </c>
      <c r="G119" s="196"/>
      <c r="H119" s="196">
        <v>0</v>
      </c>
      <c r="I119" s="196">
        <v>2</v>
      </c>
    </row>
    <row r="120" spans="1:9" ht="15.75" x14ac:dyDescent="0.25">
      <c r="A120" s="119">
        <v>44359</v>
      </c>
      <c r="B120" s="222" t="s">
        <v>39</v>
      </c>
      <c r="C120" s="196">
        <v>0</v>
      </c>
      <c r="D120" s="196">
        <v>0</v>
      </c>
      <c r="E120" s="196">
        <v>76</v>
      </c>
      <c r="F120" s="196">
        <v>0</v>
      </c>
      <c r="G120" s="196"/>
      <c r="H120" s="196">
        <v>0</v>
      </c>
      <c r="I120" s="196">
        <v>76</v>
      </c>
    </row>
    <row r="121" spans="1:9" ht="15.75" x14ac:dyDescent="0.25">
      <c r="A121" s="119">
        <v>44359</v>
      </c>
      <c r="B121" s="222" t="s">
        <v>36</v>
      </c>
      <c r="C121" s="196">
        <v>0</v>
      </c>
      <c r="D121" s="196">
        <v>0</v>
      </c>
      <c r="E121" s="196">
        <v>1</v>
      </c>
      <c r="F121" s="196">
        <v>0</v>
      </c>
      <c r="G121" s="196"/>
      <c r="H121" s="196">
        <v>0</v>
      </c>
      <c r="I121" s="196">
        <v>1</v>
      </c>
    </row>
    <row r="122" spans="1:9" ht="15.75" x14ac:dyDescent="0.25">
      <c r="A122" s="119">
        <v>44360</v>
      </c>
      <c r="B122" s="222" t="s">
        <v>37</v>
      </c>
      <c r="C122" s="196">
        <v>23</v>
      </c>
      <c r="D122" s="196">
        <v>841</v>
      </c>
      <c r="E122" s="196"/>
      <c r="F122" s="196">
        <v>14</v>
      </c>
      <c r="G122" s="196"/>
      <c r="H122" s="196">
        <v>13</v>
      </c>
      <c r="I122" s="196">
        <v>891</v>
      </c>
    </row>
    <row r="123" spans="1:9" ht="15.75" x14ac:dyDescent="0.25">
      <c r="A123" s="140">
        <v>44361</v>
      </c>
      <c r="B123" s="126" t="s">
        <v>38</v>
      </c>
      <c r="C123" s="139">
        <v>1014</v>
      </c>
      <c r="D123" s="128">
        <v>2567</v>
      </c>
      <c r="E123" s="128">
        <v>3659</v>
      </c>
      <c r="F123" s="128">
        <v>158</v>
      </c>
      <c r="G123" s="128"/>
      <c r="H123" s="128">
        <v>363</v>
      </c>
      <c r="I123" s="128">
        <f>SUM(C123:H123)</f>
        <v>7761</v>
      </c>
    </row>
    <row r="124" spans="1:9" ht="15.75" x14ac:dyDescent="0.25">
      <c r="A124" s="121"/>
      <c r="B124" s="122" t="s">
        <v>9</v>
      </c>
      <c r="C124" s="123">
        <f t="shared" ref="C124:I124" si="1">+C123+C105+C88</f>
        <v>3040</v>
      </c>
      <c r="D124" s="123">
        <f t="shared" si="1"/>
        <v>6135</v>
      </c>
      <c r="E124" s="123">
        <f t="shared" si="1"/>
        <v>10003</v>
      </c>
      <c r="F124" s="123">
        <f t="shared" si="1"/>
        <v>475</v>
      </c>
      <c r="G124" s="123"/>
      <c r="H124" s="123">
        <f t="shared" si="1"/>
        <v>847</v>
      </c>
      <c r="I124" s="123">
        <f t="shared" si="1"/>
        <v>20500</v>
      </c>
    </row>
    <row r="125" spans="1:9" ht="15.75" x14ac:dyDescent="0.25">
      <c r="A125" s="119">
        <v>44378</v>
      </c>
      <c r="B125" s="222" t="s">
        <v>22</v>
      </c>
      <c r="C125" s="237">
        <v>292</v>
      </c>
      <c r="D125" s="237">
        <v>465</v>
      </c>
      <c r="E125" s="237">
        <v>680</v>
      </c>
      <c r="F125" s="237">
        <v>25</v>
      </c>
      <c r="G125" s="237"/>
      <c r="H125" s="237">
        <v>29</v>
      </c>
      <c r="I125" s="237">
        <f t="shared" ref="I125:I156" si="2">SUM(C125:H125)</f>
        <v>1491</v>
      </c>
    </row>
    <row r="126" spans="1:9" ht="15.75" x14ac:dyDescent="0.25">
      <c r="A126" s="119">
        <v>44379</v>
      </c>
      <c r="B126" s="222" t="s">
        <v>23</v>
      </c>
      <c r="C126" s="196">
        <v>172</v>
      </c>
      <c r="D126" s="196">
        <v>112</v>
      </c>
      <c r="E126" s="196">
        <v>579</v>
      </c>
      <c r="F126" s="196">
        <v>79</v>
      </c>
      <c r="G126" s="196"/>
      <c r="H126" s="196">
        <v>217</v>
      </c>
      <c r="I126" s="237">
        <f t="shared" si="2"/>
        <v>1159</v>
      </c>
    </row>
    <row r="127" spans="1:9" ht="15.75" x14ac:dyDescent="0.25">
      <c r="A127" s="119">
        <v>44380</v>
      </c>
      <c r="B127" s="222" t="s">
        <v>24</v>
      </c>
      <c r="C127" s="196">
        <v>9</v>
      </c>
      <c r="D127" s="196">
        <v>16</v>
      </c>
      <c r="E127" s="196">
        <v>47</v>
      </c>
      <c r="F127" s="196">
        <v>3</v>
      </c>
      <c r="G127" s="196"/>
      <c r="H127" s="196">
        <v>0</v>
      </c>
      <c r="I127" s="237">
        <f t="shared" si="2"/>
        <v>75</v>
      </c>
    </row>
    <row r="128" spans="1:9" ht="15.75" x14ac:dyDescent="0.25">
      <c r="A128" s="119">
        <v>44381</v>
      </c>
      <c r="B128" s="222" t="s">
        <v>25</v>
      </c>
      <c r="C128" s="196">
        <v>5</v>
      </c>
      <c r="D128" s="196">
        <v>0</v>
      </c>
      <c r="E128" s="196">
        <v>36</v>
      </c>
      <c r="F128" s="196">
        <v>0</v>
      </c>
      <c r="G128" s="196"/>
      <c r="H128" s="196">
        <v>2</v>
      </c>
      <c r="I128" s="237">
        <f t="shared" si="2"/>
        <v>43</v>
      </c>
    </row>
    <row r="129" spans="1:9" ht="15.75" x14ac:dyDescent="0.25">
      <c r="A129" s="119">
        <v>44382</v>
      </c>
      <c r="B129" s="222" t="s">
        <v>26</v>
      </c>
      <c r="C129" s="196">
        <v>52</v>
      </c>
      <c r="D129" s="196">
        <v>326</v>
      </c>
      <c r="E129" s="196">
        <v>396</v>
      </c>
      <c r="F129" s="196">
        <v>65</v>
      </c>
      <c r="G129" s="196"/>
      <c r="H129" s="196">
        <v>44</v>
      </c>
      <c r="I129" s="237">
        <f t="shared" si="2"/>
        <v>883</v>
      </c>
    </row>
    <row r="130" spans="1:9" ht="15.75" x14ac:dyDescent="0.25">
      <c r="A130" s="119">
        <v>44383</v>
      </c>
      <c r="B130" s="222" t="s">
        <v>27</v>
      </c>
      <c r="C130" s="196">
        <v>11</v>
      </c>
      <c r="D130" s="196">
        <v>51</v>
      </c>
      <c r="E130" s="196">
        <v>151</v>
      </c>
      <c r="F130" s="196">
        <v>7</v>
      </c>
      <c r="G130" s="196"/>
      <c r="H130" s="196">
        <v>87</v>
      </c>
      <c r="I130" s="237">
        <f t="shared" si="2"/>
        <v>307</v>
      </c>
    </row>
    <row r="131" spans="1:9" ht="15.75" x14ac:dyDescent="0.25">
      <c r="A131" s="119">
        <v>44384</v>
      </c>
      <c r="B131" s="222" t="s">
        <v>28</v>
      </c>
      <c r="C131" s="196">
        <v>221</v>
      </c>
      <c r="D131" s="196">
        <v>0</v>
      </c>
      <c r="E131" s="196">
        <v>0</v>
      </c>
      <c r="F131" s="196">
        <v>0</v>
      </c>
      <c r="G131" s="196"/>
      <c r="H131" s="196">
        <v>0</v>
      </c>
      <c r="I131" s="237">
        <f t="shared" si="2"/>
        <v>221</v>
      </c>
    </row>
    <row r="132" spans="1:9" ht="15.75" x14ac:dyDescent="0.25">
      <c r="A132" s="119">
        <v>44385</v>
      </c>
      <c r="B132" s="222" t="s">
        <v>29</v>
      </c>
      <c r="C132" s="196">
        <v>73</v>
      </c>
      <c r="D132" s="196">
        <v>235</v>
      </c>
      <c r="E132" s="196">
        <v>515</v>
      </c>
      <c r="F132" s="196">
        <v>16</v>
      </c>
      <c r="G132" s="196"/>
      <c r="H132" s="196">
        <v>6</v>
      </c>
      <c r="I132" s="237">
        <f t="shared" si="2"/>
        <v>845</v>
      </c>
    </row>
    <row r="133" spans="1:9" ht="15.75" x14ac:dyDescent="0.25">
      <c r="A133" s="119">
        <v>44386</v>
      </c>
      <c r="B133" s="222" t="s">
        <v>30</v>
      </c>
      <c r="C133" s="196">
        <v>51</v>
      </c>
      <c r="D133" s="196">
        <v>116</v>
      </c>
      <c r="E133" s="196">
        <v>86</v>
      </c>
      <c r="F133" s="196">
        <v>3</v>
      </c>
      <c r="G133" s="196"/>
      <c r="H133" s="196">
        <v>2</v>
      </c>
      <c r="I133" s="237">
        <f t="shared" si="2"/>
        <v>258</v>
      </c>
    </row>
    <row r="134" spans="1:9" ht="15.75" x14ac:dyDescent="0.25">
      <c r="A134" s="119">
        <v>44387</v>
      </c>
      <c r="B134" s="222" t="s">
        <v>31</v>
      </c>
      <c r="C134" s="196">
        <v>91</v>
      </c>
      <c r="D134" s="196">
        <v>176</v>
      </c>
      <c r="E134" s="196">
        <v>216</v>
      </c>
      <c r="F134" s="196">
        <v>5</v>
      </c>
      <c r="G134" s="196"/>
      <c r="H134" s="196">
        <v>7</v>
      </c>
      <c r="I134" s="237">
        <f t="shared" si="2"/>
        <v>495</v>
      </c>
    </row>
    <row r="135" spans="1:9" ht="15.75" x14ac:dyDescent="0.25">
      <c r="A135" s="119">
        <v>44388</v>
      </c>
      <c r="B135" s="222" t="s">
        <v>32</v>
      </c>
      <c r="C135" s="196">
        <v>0</v>
      </c>
      <c r="D135" s="196">
        <v>0</v>
      </c>
      <c r="E135" s="196">
        <v>182</v>
      </c>
      <c r="F135" s="196">
        <v>0</v>
      </c>
      <c r="G135" s="196"/>
      <c r="H135" s="196">
        <v>0</v>
      </c>
      <c r="I135" s="237">
        <f t="shared" si="2"/>
        <v>182</v>
      </c>
    </row>
    <row r="136" spans="1:9" ht="15.75" x14ac:dyDescent="0.25">
      <c r="A136" s="119">
        <v>44389</v>
      </c>
      <c r="B136" s="222" t="s">
        <v>33</v>
      </c>
      <c r="C136" s="196">
        <v>0</v>
      </c>
      <c r="D136" s="196">
        <v>0</v>
      </c>
      <c r="E136" s="196">
        <v>109</v>
      </c>
      <c r="F136" s="196">
        <v>0</v>
      </c>
      <c r="G136" s="196"/>
      <c r="H136" s="196">
        <v>0</v>
      </c>
      <c r="I136" s="237">
        <f t="shared" si="2"/>
        <v>109</v>
      </c>
    </row>
    <row r="137" spans="1:9" ht="15.75" x14ac:dyDescent="0.25">
      <c r="A137" s="119">
        <v>44390</v>
      </c>
      <c r="B137" s="222" t="s">
        <v>34</v>
      </c>
      <c r="C137" s="196">
        <v>0</v>
      </c>
      <c r="D137" s="196">
        <v>0</v>
      </c>
      <c r="E137" s="196">
        <v>6</v>
      </c>
      <c r="F137" s="196">
        <v>0</v>
      </c>
      <c r="G137" s="196"/>
      <c r="H137" s="196">
        <v>0</v>
      </c>
      <c r="I137" s="237">
        <f t="shared" si="2"/>
        <v>6</v>
      </c>
    </row>
    <row r="138" spans="1:9" ht="15.75" x14ac:dyDescent="0.25">
      <c r="A138" s="119">
        <v>44391</v>
      </c>
      <c r="B138" s="222" t="s">
        <v>35</v>
      </c>
      <c r="C138" s="196">
        <v>0</v>
      </c>
      <c r="D138" s="196">
        <v>0</v>
      </c>
      <c r="E138" s="196">
        <v>1</v>
      </c>
      <c r="F138" s="196">
        <v>0</v>
      </c>
      <c r="G138" s="196"/>
      <c r="H138" s="196">
        <v>0</v>
      </c>
      <c r="I138" s="237">
        <f t="shared" si="2"/>
        <v>1</v>
      </c>
    </row>
    <row r="139" spans="1:9" ht="15.75" x14ac:dyDescent="0.25">
      <c r="A139" s="119">
        <v>44392</v>
      </c>
      <c r="B139" s="222" t="s">
        <v>39</v>
      </c>
      <c r="C139" s="196">
        <v>0</v>
      </c>
      <c r="D139" s="196">
        <v>0</v>
      </c>
      <c r="E139" s="196">
        <v>0</v>
      </c>
      <c r="F139" s="196">
        <v>0</v>
      </c>
      <c r="G139" s="196"/>
      <c r="H139" s="196">
        <v>0</v>
      </c>
      <c r="I139" s="237">
        <f t="shared" si="2"/>
        <v>0</v>
      </c>
    </row>
    <row r="140" spans="1:9" ht="15.75" x14ac:dyDescent="0.25">
      <c r="A140" s="119">
        <v>44393</v>
      </c>
      <c r="B140" s="222" t="s">
        <v>36</v>
      </c>
      <c r="C140" s="196">
        <v>0</v>
      </c>
      <c r="D140" s="196">
        <v>0</v>
      </c>
      <c r="E140" s="196">
        <v>10</v>
      </c>
      <c r="F140" s="196">
        <v>0</v>
      </c>
      <c r="G140" s="196"/>
      <c r="H140" s="196">
        <v>0</v>
      </c>
      <c r="I140" s="237">
        <f t="shared" si="2"/>
        <v>10</v>
      </c>
    </row>
    <row r="141" spans="1:9" ht="15.75" x14ac:dyDescent="0.25">
      <c r="A141" s="119">
        <v>44394</v>
      </c>
      <c r="B141" s="222" t="s">
        <v>37</v>
      </c>
      <c r="C141" s="196">
        <v>113</v>
      </c>
      <c r="D141" s="196">
        <v>1034</v>
      </c>
      <c r="E141" s="196"/>
      <c r="F141" s="196">
        <v>8</v>
      </c>
      <c r="G141" s="196"/>
      <c r="H141" s="196">
        <v>13</v>
      </c>
      <c r="I141" s="237">
        <f t="shared" si="2"/>
        <v>1168</v>
      </c>
    </row>
    <row r="142" spans="1:9" ht="15.75" x14ac:dyDescent="0.25">
      <c r="A142" s="125">
        <v>44395</v>
      </c>
      <c r="B142" s="126" t="s">
        <v>38</v>
      </c>
      <c r="C142" s="139">
        <f>SUM(C125:C141)</f>
        <v>1090</v>
      </c>
      <c r="D142" s="139">
        <f>SUM(D125:D141)</f>
        <v>2531</v>
      </c>
      <c r="E142" s="139">
        <f>SUM(E125:E141)</f>
        <v>3014</v>
      </c>
      <c r="F142" s="139">
        <f>SUM(F125:F141)</f>
        <v>211</v>
      </c>
      <c r="G142" s="139"/>
      <c r="H142" s="139">
        <f>SUM(H125:H141)</f>
        <v>407</v>
      </c>
      <c r="I142" s="139">
        <f t="shared" si="2"/>
        <v>7253</v>
      </c>
    </row>
    <row r="143" spans="1:9" ht="15.75" x14ac:dyDescent="0.25">
      <c r="A143" s="119">
        <v>44409</v>
      </c>
      <c r="B143" s="222" t="s">
        <v>22</v>
      </c>
      <c r="C143" s="237">
        <v>279</v>
      </c>
      <c r="D143" s="237">
        <v>125</v>
      </c>
      <c r="E143" s="237">
        <v>264</v>
      </c>
      <c r="F143" s="237">
        <v>11</v>
      </c>
      <c r="G143" s="237"/>
      <c r="H143" s="237">
        <v>15</v>
      </c>
      <c r="I143" s="237">
        <f t="shared" si="2"/>
        <v>694</v>
      </c>
    </row>
    <row r="144" spans="1:9" ht="15.75" x14ac:dyDescent="0.25">
      <c r="A144" s="119">
        <v>44410</v>
      </c>
      <c r="B144" s="222" t="s">
        <v>23</v>
      </c>
      <c r="C144" s="196">
        <v>183</v>
      </c>
      <c r="D144" s="196">
        <v>61</v>
      </c>
      <c r="E144" s="196">
        <v>195</v>
      </c>
      <c r="F144" s="196">
        <v>29</v>
      </c>
      <c r="G144" s="196"/>
      <c r="H144" s="196">
        <v>102</v>
      </c>
      <c r="I144" s="237">
        <f t="shared" si="2"/>
        <v>570</v>
      </c>
    </row>
    <row r="145" spans="1:9" ht="15.75" x14ac:dyDescent="0.25">
      <c r="A145" s="119">
        <v>44411</v>
      </c>
      <c r="B145" s="222" t="s">
        <v>24</v>
      </c>
      <c r="C145" s="196">
        <v>13</v>
      </c>
      <c r="D145" s="196">
        <v>9</v>
      </c>
      <c r="E145" s="196">
        <v>22</v>
      </c>
      <c r="F145" s="196">
        <v>2</v>
      </c>
      <c r="G145" s="196"/>
      <c r="H145" s="196">
        <v>0</v>
      </c>
      <c r="I145" s="237">
        <f t="shared" si="2"/>
        <v>46</v>
      </c>
    </row>
    <row r="146" spans="1:9" ht="15.75" x14ac:dyDescent="0.25">
      <c r="A146" s="119">
        <v>44412</v>
      </c>
      <c r="B146" s="222" t="s">
        <v>25</v>
      </c>
      <c r="C146" s="196">
        <v>14</v>
      </c>
      <c r="D146" s="196">
        <v>1</v>
      </c>
      <c r="E146" s="196">
        <v>10</v>
      </c>
      <c r="F146" s="196">
        <v>0</v>
      </c>
      <c r="G146" s="196"/>
      <c r="H146" s="196">
        <v>0</v>
      </c>
      <c r="I146" s="237">
        <f t="shared" si="2"/>
        <v>25</v>
      </c>
    </row>
    <row r="147" spans="1:9" ht="15.75" x14ac:dyDescent="0.25">
      <c r="A147" s="119">
        <v>44413</v>
      </c>
      <c r="B147" s="222" t="s">
        <v>26</v>
      </c>
      <c r="C147" s="196">
        <v>41</v>
      </c>
      <c r="D147" s="196">
        <v>92</v>
      </c>
      <c r="E147" s="196">
        <v>111</v>
      </c>
      <c r="F147" s="196">
        <v>19</v>
      </c>
      <c r="G147" s="196"/>
      <c r="H147" s="196">
        <v>27</v>
      </c>
      <c r="I147" s="237">
        <f t="shared" si="2"/>
        <v>290</v>
      </c>
    </row>
    <row r="148" spans="1:9" ht="15.75" x14ac:dyDescent="0.25">
      <c r="A148" s="119">
        <v>44414</v>
      </c>
      <c r="B148" s="222" t="s">
        <v>27</v>
      </c>
      <c r="C148" s="196">
        <v>15</v>
      </c>
      <c r="D148" s="196">
        <v>48</v>
      </c>
      <c r="E148" s="196">
        <v>38</v>
      </c>
      <c r="F148" s="196">
        <v>2</v>
      </c>
      <c r="G148" s="196"/>
      <c r="H148" s="196">
        <v>80</v>
      </c>
      <c r="I148" s="237">
        <f t="shared" si="2"/>
        <v>183</v>
      </c>
    </row>
    <row r="149" spans="1:9" ht="15.75" x14ac:dyDescent="0.25">
      <c r="A149" s="119">
        <v>44415</v>
      </c>
      <c r="B149" s="222" t="s">
        <v>28</v>
      </c>
      <c r="C149" s="196">
        <v>247</v>
      </c>
      <c r="D149" s="196">
        <v>0</v>
      </c>
      <c r="E149" s="196">
        <v>0</v>
      </c>
      <c r="F149" s="196">
        <v>0</v>
      </c>
      <c r="G149" s="196"/>
      <c r="H149" s="196">
        <v>0</v>
      </c>
      <c r="I149" s="237">
        <f t="shared" si="2"/>
        <v>247</v>
      </c>
    </row>
    <row r="150" spans="1:9" ht="15.75" x14ac:dyDescent="0.25">
      <c r="A150" s="119">
        <v>44416</v>
      </c>
      <c r="B150" s="222" t="s">
        <v>29</v>
      </c>
      <c r="C150" s="196">
        <v>52</v>
      </c>
      <c r="D150" s="196">
        <v>111</v>
      </c>
      <c r="E150" s="196">
        <v>162</v>
      </c>
      <c r="F150" s="196">
        <v>2</v>
      </c>
      <c r="G150" s="196"/>
      <c r="H150" s="196">
        <v>12</v>
      </c>
      <c r="I150" s="237">
        <f t="shared" si="2"/>
        <v>339</v>
      </c>
    </row>
    <row r="151" spans="1:9" ht="15.75" x14ac:dyDescent="0.25">
      <c r="A151" s="119">
        <v>44417</v>
      </c>
      <c r="B151" s="222" t="s">
        <v>30</v>
      </c>
      <c r="C151" s="196">
        <v>64</v>
      </c>
      <c r="D151" s="196">
        <v>28</v>
      </c>
      <c r="E151" s="196">
        <v>27</v>
      </c>
      <c r="F151" s="196">
        <v>1</v>
      </c>
      <c r="G151" s="196"/>
      <c r="H151" s="196">
        <v>0</v>
      </c>
      <c r="I151" s="237">
        <f t="shared" si="2"/>
        <v>120</v>
      </c>
    </row>
    <row r="152" spans="1:9" ht="15.75" x14ac:dyDescent="0.25">
      <c r="A152" s="119">
        <v>44418</v>
      </c>
      <c r="B152" s="222" t="s">
        <v>31</v>
      </c>
      <c r="C152" s="196">
        <v>100</v>
      </c>
      <c r="D152" s="196">
        <v>56</v>
      </c>
      <c r="E152" s="196">
        <v>68</v>
      </c>
      <c r="F152" s="196">
        <v>1</v>
      </c>
      <c r="G152" s="196"/>
      <c r="H152" s="196">
        <v>1</v>
      </c>
      <c r="I152" s="237">
        <f t="shared" si="2"/>
        <v>226</v>
      </c>
    </row>
    <row r="153" spans="1:9" ht="15.75" x14ac:dyDescent="0.25">
      <c r="A153" s="119">
        <v>44419</v>
      </c>
      <c r="B153" s="222" t="s">
        <v>32</v>
      </c>
      <c r="C153" s="196">
        <v>0</v>
      </c>
      <c r="D153" s="196">
        <v>0</v>
      </c>
      <c r="E153" s="196">
        <v>62</v>
      </c>
      <c r="F153" s="196">
        <v>0</v>
      </c>
      <c r="G153" s="196"/>
      <c r="H153" s="196">
        <v>0</v>
      </c>
      <c r="I153" s="237">
        <f t="shared" si="2"/>
        <v>62</v>
      </c>
    </row>
    <row r="154" spans="1:9" ht="15.75" x14ac:dyDescent="0.25">
      <c r="A154" s="119">
        <v>44420</v>
      </c>
      <c r="B154" s="222" t="s">
        <v>33</v>
      </c>
      <c r="C154" s="196">
        <v>0</v>
      </c>
      <c r="D154" s="196">
        <v>0</v>
      </c>
      <c r="E154" s="196">
        <v>12</v>
      </c>
      <c r="F154" s="196">
        <v>0</v>
      </c>
      <c r="G154" s="196"/>
      <c r="H154" s="196">
        <v>0</v>
      </c>
      <c r="I154" s="237">
        <f t="shared" si="2"/>
        <v>12</v>
      </c>
    </row>
    <row r="155" spans="1:9" ht="15.75" x14ac:dyDescent="0.25">
      <c r="A155" s="119">
        <v>44421</v>
      </c>
      <c r="B155" s="222" t="s">
        <v>34</v>
      </c>
      <c r="C155" s="196">
        <v>0</v>
      </c>
      <c r="D155" s="196">
        <v>0</v>
      </c>
      <c r="E155" s="196">
        <v>2</v>
      </c>
      <c r="F155" s="196">
        <v>0</v>
      </c>
      <c r="G155" s="196"/>
      <c r="H155" s="196">
        <v>0</v>
      </c>
      <c r="I155" s="237">
        <f t="shared" si="2"/>
        <v>2</v>
      </c>
    </row>
    <row r="156" spans="1:9" ht="15.75" x14ac:dyDescent="0.25">
      <c r="A156" s="119">
        <v>44422</v>
      </c>
      <c r="B156" s="222" t="s">
        <v>35</v>
      </c>
      <c r="C156" s="196">
        <v>0</v>
      </c>
      <c r="D156" s="196">
        <v>0</v>
      </c>
      <c r="E156" s="196">
        <v>0</v>
      </c>
      <c r="F156" s="196">
        <v>0</v>
      </c>
      <c r="G156" s="196"/>
      <c r="H156" s="196">
        <v>0</v>
      </c>
      <c r="I156" s="237">
        <f t="shared" si="2"/>
        <v>0</v>
      </c>
    </row>
    <row r="157" spans="1:9" ht="15.75" x14ac:dyDescent="0.25">
      <c r="A157" s="119">
        <v>44423</v>
      </c>
      <c r="B157" s="222" t="s">
        <v>39</v>
      </c>
      <c r="C157" s="196">
        <v>0</v>
      </c>
      <c r="D157" s="196">
        <v>0</v>
      </c>
      <c r="E157" s="196">
        <v>0</v>
      </c>
      <c r="F157" s="196">
        <v>0</v>
      </c>
      <c r="G157" s="196"/>
      <c r="H157" s="196">
        <v>0</v>
      </c>
      <c r="I157" s="237">
        <f t="shared" ref="I157:I178" si="3">SUM(C157:H157)</f>
        <v>0</v>
      </c>
    </row>
    <row r="158" spans="1:9" ht="15.75" x14ac:dyDescent="0.25">
      <c r="A158" s="119">
        <v>44424</v>
      </c>
      <c r="B158" s="222" t="s">
        <v>36</v>
      </c>
      <c r="C158" s="196">
        <v>0</v>
      </c>
      <c r="D158" s="196">
        <v>0</v>
      </c>
      <c r="E158" s="196">
        <v>2</v>
      </c>
      <c r="F158" s="196">
        <v>0</v>
      </c>
      <c r="G158" s="196"/>
      <c r="H158" s="196">
        <v>0</v>
      </c>
      <c r="I158" s="237">
        <f t="shared" si="3"/>
        <v>2</v>
      </c>
    </row>
    <row r="159" spans="1:9" ht="15.75" x14ac:dyDescent="0.25">
      <c r="A159" s="119">
        <v>44425</v>
      </c>
      <c r="B159" s="222" t="s">
        <v>37</v>
      </c>
      <c r="C159" s="196">
        <v>3</v>
      </c>
      <c r="D159" s="196">
        <v>1639</v>
      </c>
      <c r="E159" s="196">
        <v>1741</v>
      </c>
      <c r="F159" s="196">
        <v>102</v>
      </c>
      <c r="G159" s="196"/>
      <c r="H159" s="196">
        <v>130</v>
      </c>
      <c r="I159" s="237">
        <f t="shared" si="3"/>
        <v>3615</v>
      </c>
    </row>
    <row r="160" spans="1:9" ht="15.75" x14ac:dyDescent="0.25">
      <c r="A160" s="125">
        <v>44426</v>
      </c>
      <c r="B160" s="126" t="s">
        <v>38</v>
      </c>
      <c r="C160" s="139">
        <f>SUM(C143:C159)</f>
        <v>1011</v>
      </c>
      <c r="D160" s="139">
        <f>SUM(D143:D159)</f>
        <v>2170</v>
      </c>
      <c r="E160" s="139">
        <f>SUM(E143:E159)</f>
        <v>2716</v>
      </c>
      <c r="F160" s="139">
        <f>SUM(F143:F159)</f>
        <v>169</v>
      </c>
      <c r="G160" s="139"/>
      <c r="H160" s="139">
        <f>SUM(H143:H159)</f>
        <v>367</v>
      </c>
      <c r="I160" s="128">
        <f t="shared" si="3"/>
        <v>6433</v>
      </c>
    </row>
    <row r="161" spans="1:9" ht="15.75" x14ac:dyDescent="0.25">
      <c r="A161" s="119">
        <v>44440</v>
      </c>
      <c r="B161" s="222" t="s">
        <v>22</v>
      </c>
      <c r="C161" s="237">
        <v>269</v>
      </c>
      <c r="D161" s="237">
        <v>408</v>
      </c>
      <c r="E161" s="237">
        <v>584</v>
      </c>
      <c r="F161" s="237">
        <v>20</v>
      </c>
      <c r="G161" s="237"/>
      <c r="H161" s="237">
        <v>17</v>
      </c>
      <c r="I161" s="237">
        <f t="shared" si="3"/>
        <v>1298</v>
      </c>
    </row>
    <row r="162" spans="1:9" ht="15.75" x14ac:dyDescent="0.25">
      <c r="A162" s="119">
        <v>44441</v>
      </c>
      <c r="B162" s="222" t="s">
        <v>23</v>
      </c>
      <c r="C162" s="196">
        <v>159</v>
      </c>
      <c r="D162" s="196">
        <v>104</v>
      </c>
      <c r="E162" s="196">
        <v>594</v>
      </c>
      <c r="F162" s="196">
        <v>48</v>
      </c>
      <c r="G162" s="196"/>
      <c r="H162" s="196">
        <v>100</v>
      </c>
      <c r="I162" s="237">
        <f t="shared" si="3"/>
        <v>1005</v>
      </c>
    </row>
    <row r="163" spans="1:9" ht="15.75" x14ac:dyDescent="0.25">
      <c r="A163" s="119">
        <v>44442</v>
      </c>
      <c r="B163" s="222" t="s">
        <v>24</v>
      </c>
      <c r="C163" s="196">
        <v>7</v>
      </c>
      <c r="D163" s="196">
        <v>16</v>
      </c>
      <c r="E163" s="196">
        <v>39</v>
      </c>
      <c r="F163" s="196">
        <v>0</v>
      </c>
      <c r="G163" s="196"/>
      <c r="H163" s="196">
        <v>0</v>
      </c>
      <c r="I163" s="237">
        <f t="shared" si="3"/>
        <v>62</v>
      </c>
    </row>
    <row r="164" spans="1:9" ht="15.75" x14ac:dyDescent="0.25">
      <c r="A164" s="119">
        <v>44443</v>
      </c>
      <c r="B164" s="222" t="s">
        <v>25</v>
      </c>
      <c r="C164" s="196">
        <v>7</v>
      </c>
      <c r="D164" s="196">
        <v>2</v>
      </c>
      <c r="E164" s="196">
        <v>19</v>
      </c>
      <c r="F164" s="196">
        <v>0</v>
      </c>
      <c r="G164" s="196"/>
      <c r="H164" s="196">
        <v>0</v>
      </c>
      <c r="I164" s="237">
        <f t="shared" si="3"/>
        <v>28</v>
      </c>
    </row>
    <row r="165" spans="1:9" ht="15.75" x14ac:dyDescent="0.25">
      <c r="A165" s="119">
        <v>44444</v>
      </c>
      <c r="B165" s="222" t="s">
        <v>26</v>
      </c>
      <c r="C165" s="196">
        <v>38</v>
      </c>
      <c r="D165" s="196">
        <v>323</v>
      </c>
      <c r="E165" s="196">
        <v>82</v>
      </c>
      <c r="F165" s="196">
        <v>22</v>
      </c>
      <c r="G165" s="196"/>
      <c r="H165" s="196">
        <v>38</v>
      </c>
      <c r="I165" s="237">
        <f t="shared" si="3"/>
        <v>503</v>
      </c>
    </row>
    <row r="166" spans="1:9" ht="15.75" x14ac:dyDescent="0.25">
      <c r="A166" s="119">
        <v>44445</v>
      </c>
      <c r="B166" s="222" t="s">
        <v>27</v>
      </c>
      <c r="C166" s="196">
        <v>7</v>
      </c>
      <c r="D166" s="196">
        <v>70</v>
      </c>
      <c r="E166" s="196">
        <v>79</v>
      </c>
      <c r="F166" s="196">
        <v>4</v>
      </c>
      <c r="G166" s="196"/>
      <c r="H166" s="196">
        <v>4</v>
      </c>
      <c r="I166" s="237">
        <f t="shared" si="3"/>
        <v>164</v>
      </c>
    </row>
    <row r="167" spans="1:9" ht="15.75" x14ac:dyDescent="0.25">
      <c r="A167" s="119">
        <v>44446</v>
      </c>
      <c r="B167" s="222" t="s">
        <v>28</v>
      </c>
      <c r="C167" s="196">
        <v>224</v>
      </c>
      <c r="D167" s="196">
        <v>0</v>
      </c>
      <c r="E167" s="196">
        <v>0</v>
      </c>
      <c r="F167" s="196">
        <v>0</v>
      </c>
      <c r="G167" s="196"/>
      <c r="H167" s="196">
        <v>0</v>
      </c>
      <c r="I167" s="237">
        <f t="shared" si="3"/>
        <v>224</v>
      </c>
    </row>
    <row r="168" spans="1:9" ht="15.75" x14ac:dyDescent="0.25">
      <c r="A168" s="119">
        <v>44447</v>
      </c>
      <c r="B168" s="222" t="s">
        <v>29</v>
      </c>
      <c r="C168" s="196">
        <v>49</v>
      </c>
      <c r="D168" s="196">
        <v>167</v>
      </c>
      <c r="E168" s="196">
        <v>285</v>
      </c>
      <c r="F168" s="196">
        <v>22</v>
      </c>
      <c r="G168" s="196"/>
      <c r="H168" s="196">
        <v>1</v>
      </c>
      <c r="I168" s="237">
        <f t="shared" si="3"/>
        <v>524</v>
      </c>
    </row>
    <row r="169" spans="1:9" ht="15.75" x14ac:dyDescent="0.25">
      <c r="A169" s="119">
        <v>44448</v>
      </c>
      <c r="B169" s="222" t="s">
        <v>30</v>
      </c>
      <c r="C169" s="196">
        <v>69</v>
      </c>
      <c r="D169" s="196">
        <v>95</v>
      </c>
      <c r="E169" s="196">
        <v>76</v>
      </c>
      <c r="F169" s="196">
        <v>3</v>
      </c>
      <c r="G169" s="196"/>
      <c r="H169" s="196">
        <v>1</v>
      </c>
      <c r="I169" s="237">
        <f t="shared" si="3"/>
        <v>244</v>
      </c>
    </row>
    <row r="170" spans="1:9" ht="15.75" x14ac:dyDescent="0.25">
      <c r="A170" s="119">
        <v>44449</v>
      </c>
      <c r="B170" s="222" t="s">
        <v>31</v>
      </c>
      <c r="C170" s="196">
        <v>90</v>
      </c>
      <c r="D170" s="196">
        <v>219</v>
      </c>
      <c r="E170" s="196">
        <v>184</v>
      </c>
      <c r="F170" s="196">
        <v>15</v>
      </c>
      <c r="G170" s="196"/>
      <c r="H170" s="196">
        <v>4</v>
      </c>
      <c r="I170" s="237">
        <f t="shared" si="3"/>
        <v>512</v>
      </c>
    </row>
    <row r="171" spans="1:9" ht="15.75" x14ac:dyDescent="0.25">
      <c r="A171" s="119">
        <v>44450</v>
      </c>
      <c r="B171" s="222" t="s">
        <v>32</v>
      </c>
      <c r="C171" s="196">
        <v>0</v>
      </c>
      <c r="D171" s="196">
        <v>0</v>
      </c>
      <c r="E171" s="196">
        <v>137</v>
      </c>
      <c r="F171" s="196">
        <v>0</v>
      </c>
      <c r="G171" s="196"/>
      <c r="H171" s="196">
        <v>0</v>
      </c>
      <c r="I171" s="237">
        <f t="shared" si="3"/>
        <v>137</v>
      </c>
    </row>
    <row r="172" spans="1:9" ht="15.75" x14ac:dyDescent="0.25">
      <c r="A172" s="119">
        <v>44451</v>
      </c>
      <c r="B172" s="222" t="s">
        <v>33</v>
      </c>
      <c r="C172" s="196">
        <v>0</v>
      </c>
      <c r="D172" s="196">
        <v>0</v>
      </c>
      <c r="E172" s="196">
        <v>37</v>
      </c>
      <c r="F172" s="196">
        <v>0</v>
      </c>
      <c r="G172" s="196"/>
      <c r="H172" s="196">
        <v>0</v>
      </c>
      <c r="I172" s="237">
        <f t="shared" si="3"/>
        <v>37</v>
      </c>
    </row>
    <row r="173" spans="1:9" ht="15.75" x14ac:dyDescent="0.25">
      <c r="A173" s="119">
        <v>44452</v>
      </c>
      <c r="B173" s="222" t="s">
        <v>34</v>
      </c>
      <c r="C173" s="196">
        <v>0</v>
      </c>
      <c r="D173" s="196">
        <v>0</v>
      </c>
      <c r="E173" s="196">
        <v>1</v>
      </c>
      <c r="F173" s="196">
        <v>0</v>
      </c>
      <c r="G173" s="196"/>
      <c r="H173" s="196">
        <v>0</v>
      </c>
      <c r="I173" s="237">
        <f t="shared" si="3"/>
        <v>1</v>
      </c>
    </row>
    <row r="174" spans="1:9" ht="15.75" x14ac:dyDescent="0.25">
      <c r="A174" s="119">
        <v>44453</v>
      </c>
      <c r="B174" s="222" t="s">
        <v>35</v>
      </c>
      <c r="C174" s="196">
        <v>0</v>
      </c>
      <c r="D174" s="196">
        <v>0</v>
      </c>
      <c r="E174" s="196">
        <v>1</v>
      </c>
      <c r="F174" s="196">
        <v>0</v>
      </c>
      <c r="G174" s="196"/>
      <c r="H174" s="196">
        <v>0</v>
      </c>
      <c r="I174" s="237">
        <f t="shared" si="3"/>
        <v>1</v>
      </c>
    </row>
    <row r="175" spans="1:9" ht="15.75" x14ac:dyDescent="0.25">
      <c r="A175" s="119">
        <v>44454</v>
      </c>
      <c r="B175" s="222" t="s">
        <v>39</v>
      </c>
      <c r="C175" s="196">
        <v>0</v>
      </c>
      <c r="D175" s="196">
        <v>5</v>
      </c>
      <c r="E175" s="196">
        <v>34</v>
      </c>
      <c r="F175" s="196">
        <v>0</v>
      </c>
      <c r="G175" s="196"/>
      <c r="H175" s="196">
        <v>0</v>
      </c>
      <c r="I175" s="237">
        <f t="shared" si="3"/>
        <v>39</v>
      </c>
    </row>
    <row r="176" spans="1:9" ht="15.75" x14ac:dyDescent="0.25">
      <c r="A176" s="119">
        <v>44455</v>
      </c>
      <c r="B176" s="222" t="s">
        <v>36</v>
      </c>
      <c r="C176" s="196">
        <v>0</v>
      </c>
      <c r="D176" s="196">
        <v>0</v>
      </c>
      <c r="E176" s="196">
        <v>2</v>
      </c>
      <c r="F176" s="196">
        <v>0</v>
      </c>
      <c r="G176" s="196"/>
      <c r="H176" s="196">
        <v>0</v>
      </c>
      <c r="I176" s="237">
        <f t="shared" si="3"/>
        <v>2</v>
      </c>
    </row>
    <row r="177" spans="1:9" ht="15.75" x14ac:dyDescent="0.25">
      <c r="A177" s="119">
        <v>44456</v>
      </c>
      <c r="B177" s="222" t="s">
        <v>37</v>
      </c>
      <c r="C177" s="196">
        <v>0</v>
      </c>
      <c r="D177" s="196">
        <v>762</v>
      </c>
      <c r="E177" s="196">
        <v>177</v>
      </c>
      <c r="F177" s="196">
        <v>7</v>
      </c>
      <c r="G177" s="196"/>
      <c r="H177" s="196">
        <v>149</v>
      </c>
      <c r="I177" s="237">
        <f t="shared" si="3"/>
        <v>1095</v>
      </c>
    </row>
    <row r="178" spans="1:9" ht="15.75" x14ac:dyDescent="0.25">
      <c r="A178" s="125">
        <v>44457</v>
      </c>
      <c r="B178" s="126" t="s">
        <v>38</v>
      </c>
      <c r="C178" s="139">
        <f>SUM(C161:C177)</f>
        <v>919</v>
      </c>
      <c r="D178" s="139">
        <f>SUM(D161:D177)</f>
        <v>2171</v>
      </c>
      <c r="E178" s="139">
        <f>SUM(E161:E177)</f>
        <v>2331</v>
      </c>
      <c r="F178" s="139">
        <f>SUM(F161:F177)</f>
        <v>141</v>
      </c>
      <c r="G178" s="139"/>
      <c r="H178" s="139">
        <f>SUM(H161:H177)</f>
        <v>314</v>
      </c>
      <c r="I178" s="128">
        <f t="shared" si="3"/>
        <v>5876</v>
      </c>
    </row>
    <row r="179" spans="1:9" ht="15.75" x14ac:dyDescent="0.25">
      <c r="A179" s="121"/>
      <c r="B179" s="122" t="s">
        <v>9</v>
      </c>
      <c r="C179" s="123">
        <f t="shared" ref="C179:I179" si="4">+C178+C160+C142</f>
        <v>3020</v>
      </c>
      <c r="D179" s="123">
        <f t="shared" si="4"/>
        <v>6872</v>
      </c>
      <c r="E179" s="123">
        <f t="shared" si="4"/>
        <v>8061</v>
      </c>
      <c r="F179" s="123">
        <f t="shared" si="4"/>
        <v>521</v>
      </c>
      <c r="G179" s="123"/>
      <c r="H179" s="123">
        <f t="shared" si="4"/>
        <v>1088</v>
      </c>
      <c r="I179" s="123">
        <f t="shared" si="4"/>
        <v>19562</v>
      </c>
    </row>
    <row r="180" spans="1:9" ht="15.75" x14ac:dyDescent="0.25">
      <c r="A180" s="124">
        <v>44470</v>
      </c>
      <c r="B180" s="222" t="s">
        <v>22</v>
      </c>
      <c r="C180" s="200">
        <v>256</v>
      </c>
      <c r="D180" s="200">
        <v>542</v>
      </c>
      <c r="E180" s="200">
        <v>518</v>
      </c>
      <c r="F180" s="200">
        <v>37</v>
      </c>
      <c r="G180" s="200"/>
      <c r="H180" s="200">
        <v>22</v>
      </c>
      <c r="I180" s="200">
        <f t="shared" ref="I180:I197" si="5">SUM(C180:H180)</f>
        <v>1375</v>
      </c>
    </row>
    <row r="181" spans="1:9" ht="15.75" x14ac:dyDescent="0.25">
      <c r="A181" s="124">
        <v>44471</v>
      </c>
      <c r="B181" s="222" t="s">
        <v>23</v>
      </c>
      <c r="C181" s="238">
        <v>106</v>
      </c>
      <c r="D181" s="238">
        <v>120</v>
      </c>
      <c r="E181" s="238">
        <v>705</v>
      </c>
      <c r="F181" s="238">
        <v>666</v>
      </c>
      <c r="G181" s="238"/>
      <c r="H181" s="238">
        <v>115</v>
      </c>
      <c r="I181" s="200">
        <f t="shared" si="5"/>
        <v>1712</v>
      </c>
    </row>
    <row r="182" spans="1:9" ht="15.75" x14ac:dyDescent="0.25">
      <c r="A182" s="124">
        <v>44472</v>
      </c>
      <c r="B182" s="222" t="s">
        <v>24</v>
      </c>
      <c r="C182" s="238">
        <v>2</v>
      </c>
      <c r="D182" s="238">
        <v>16</v>
      </c>
      <c r="E182" s="238">
        <v>72</v>
      </c>
      <c r="F182" s="238">
        <v>0</v>
      </c>
      <c r="G182" s="238"/>
      <c r="H182" s="238">
        <v>0</v>
      </c>
      <c r="I182" s="200">
        <f t="shared" si="5"/>
        <v>90</v>
      </c>
    </row>
    <row r="183" spans="1:9" ht="15.75" x14ac:dyDescent="0.25">
      <c r="A183" s="124">
        <v>44473</v>
      </c>
      <c r="B183" s="222" t="s">
        <v>25</v>
      </c>
      <c r="C183" s="238">
        <v>4</v>
      </c>
      <c r="D183" s="238">
        <v>6</v>
      </c>
      <c r="E183" s="238">
        <v>25</v>
      </c>
      <c r="F183" s="238">
        <v>0</v>
      </c>
      <c r="G183" s="238"/>
      <c r="H183" s="238">
        <v>1</v>
      </c>
      <c r="I183" s="200">
        <f t="shared" si="5"/>
        <v>36</v>
      </c>
    </row>
    <row r="184" spans="1:9" ht="15.75" x14ac:dyDescent="0.25">
      <c r="A184" s="124">
        <v>44474</v>
      </c>
      <c r="B184" s="222" t="s">
        <v>26</v>
      </c>
      <c r="C184" s="238">
        <v>45</v>
      </c>
      <c r="D184" s="238">
        <v>304</v>
      </c>
      <c r="E184" s="238">
        <v>210</v>
      </c>
      <c r="F184" s="238">
        <v>652</v>
      </c>
      <c r="G184" s="238"/>
      <c r="H184" s="238">
        <v>150</v>
      </c>
      <c r="I184" s="200">
        <f t="shared" si="5"/>
        <v>1361</v>
      </c>
    </row>
    <row r="185" spans="1:9" ht="15.75" x14ac:dyDescent="0.25">
      <c r="A185" s="124">
        <v>44475</v>
      </c>
      <c r="B185" s="222" t="s">
        <v>27</v>
      </c>
      <c r="C185" s="238">
        <v>3</v>
      </c>
      <c r="D185" s="238">
        <v>33</v>
      </c>
      <c r="E185" s="238">
        <v>52</v>
      </c>
      <c r="F185" s="238">
        <v>2</v>
      </c>
      <c r="G185" s="238"/>
      <c r="H185" s="238">
        <v>3</v>
      </c>
      <c r="I185" s="200">
        <f t="shared" si="5"/>
        <v>93</v>
      </c>
    </row>
    <row r="186" spans="1:9" ht="15.75" x14ac:dyDescent="0.25">
      <c r="A186" s="124">
        <v>44476</v>
      </c>
      <c r="B186" s="222" t="s">
        <v>28</v>
      </c>
      <c r="C186" s="238">
        <v>177</v>
      </c>
      <c r="D186" s="238">
        <v>0</v>
      </c>
      <c r="E186" s="238">
        <v>0</v>
      </c>
      <c r="F186" s="238">
        <v>0</v>
      </c>
      <c r="G186" s="238"/>
      <c r="H186" s="238">
        <v>0</v>
      </c>
      <c r="I186" s="200">
        <f t="shared" si="5"/>
        <v>177</v>
      </c>
    </row>
    <row r="187" spans="1:9" ht="15.75" x14ac:dyDescent="0.25">
      <c r="A187" s="124">
        <v>44477</v>
      </c>
      <c r="B187" s="222" t="s">
        <v>29</v>
      </c>
      <c r="C187" s="238">
        <v>45</v>
      </c>
      <c r="D187" s="238">
        <v>120</v>
      </c>
      <c r="E187" s="238">
        <v>319</v>
      </c>
      <c r="F187" s="238">
        <v>19</v>
      </c>
      <c r="G187" s="238"/>
      <c r="H187" s="238">
        <v>4</v>
      </c>
      <c r="I187" s="200">
        <f t="shared" si="5"/>
        <v>507</v>
      </c>
    </row>
    <row r="188" spans="1:9" ht="15.75" x14ac:dyDescent="0.25">
      <c r="A188" s="124">
        <v>44478</v>
      </c>
      <c r="B188" s="222" t="s">
        <v>30</v>
      </c>
      <c r="C188" s="238">
        <v>50</v>
      </c>
      <c r="D188" s="238">
        <v>158</v>
      </c>
      <c r="E188" s="238">
        <v>76</v>
      </c>
      <c r="F188" s="238">
        <v>47</v>
      </c>
      <c r="G188" s="238"/>
      <c r="H188" s="238">
        <v>0</v>
      </c>
      <c r="I188" s="200">
        <f t="shared" si="5"/>
        <v>331</v>
      </c>
    </row>
    <row r="189" spans="1:9" ht="15.75" x14ac:dyDescent="0.25">
      <c r="A189" s="124">
        <v>44479</v>
      </c>
      <c r="B189" s="222" t="s">
        <v>31</v>
      </c>
      <c r="C189" s="238">
        <v>94</v>
      </c>
      <c r="D189" s="238">
        <v>252</v>
      </c>
      <c r="E189" s="238">
        <v>173</v>
      </c>
      <c r="F189" s="238">
        <v>50</v>
      </c>
      <c r="G189" s="238"/>
      <c r="H189" s="238">
        <v>1</v>
      </c>
      <c r="I189" s="200">
        <f t="shared" si="5"/>
        <v>570</v>
      </c>
    </row>
    <row r="190" spans="1:9" ht="15.75" x14ac:dyDescent="0.25">
      <c r="A190" s="124">
        <v>44480</v>
      </c>
      <c r="B190" s="222" t="s">
        <v>40</v>
      </c>
      <c r="C190" s="238">
        <v>5</v>
      </c>
      <c r="D190" s="238">
        <v>166</v>
      </c>
      <c r="E190" s="238">
        <v>121</v>
      </c>
      <c r="F190" s="238">
        <v>588</v>
      </c>
      <c r="G190" s="238"/>
      <c r="H190" s="238">
        <v>215</v>
      </c>
      <c r="I190" s="200">
        <f t="shared" si="5"/>
        <v>1095</v>
      </c>
    </row>
    <row r="191" spans="1:9" ht="15.75" x14ac:dyDescent="0.25">
      <c r="A191" s="124">
        <v>44480</v>
      </c>
      <c r="B191" s="222" t="s">
        <v>32</v>
      </c>
      <c r="C191" s="208" t="s">
        <v>41</v>
      </c>
      <c r="D191" s="238">
        <v>0</v>
      </c>
      <c r="E191" s="238">
        <v>105</v>
      </c>
      <c r="F191" s="238">
        <v>0</v>
      </c>
      <c r="G191" s="238"/>
      <c r="H191" s="238">
        <v>0</v>
      </c>
      <c r="I191" s="200">
        <f t="shared" si="5"/>
        <v>105</v>
      </c>
    </row>
    <row r="192" spans="1:9" ht="15.75" x14ac:dyDescent="0.25">
      <c r="A192" s="124">
        <v>44481</v>
      </c>
      <c r="B192" s="222" t="s">
        <v>33</v>
      </c>
      <c r="C192" s="208" t="s">
        <v>41</v>
      </c>
      <c r="D192" s="238">
        <v>0</v>
      </c>
      <c r="E192" s="238">
        <v>46</v>
      </c>
      <c r="F192" s="238">
        <v>0</v>
      </c>
      <c r="G192" s="238"/>
      <c r="H192" s="238">
        <v>0</v>
      </c>
      <c r="I192" s="200">
        <f t="shared" si="5"/>
        <v>46</v>
      </c>
    </row>
    <row r="193" spans="1:9" ht="15.75" x14ac:dyDescent="0.25">
      <c r="A193" s="124">
        <v>44482</v>
      </c>
      <c r="B193" s="222" t="s">
        <v>34</v>
      </c>
      <c r="C193" s="208" t="s">
        <v>41</v>
      </c>
      <c r="D193" s="238">
        <v>4</v>
      </c>
      <c r="E193" s="238">
        <v>3</v>
      </c>
      <c r="F193" s="238">
        <v>0</v>
      </c>
      <c r="G193" s="238"/>
      <c r="H193" s="238">
        <v>1</v>
      </c>
      <c r="I193" s="200">
        <f t="shared" si="5"/>
        <v>8</v>
      </c>
    </row>
    <row r="194" spans="1:9" ht="15.75" x14ac:dyDescent="0.25">
      <c r="A194" s="124">
        <v>44483</v>
      </c>
      <c r="B194" s="222" t="s">
        <v>35</v>
      </c>
      <c r="C194" s="208" t="s">
        <v>41</v>
      </c>
      <c r="D194" s="238">
        <v>0</v>
      </c>
      <c r="E194" s="238">
        <v>0</v>
      </c>
      <c r="F194" s="238">
        <v>0</v>
      </c>
      <c r="G194" s="238"/>
      <c r="H194" s="238">
        <v>8</v>
      </c>
      <c r="I194" s="200">
        <f t="shared" si="5"/>
        <v>8</v>
      </c>
    </row>
    <row r="195" spans="1:9" ht="15.75" x14ac:dyDescent="0.25">
      <c r="A195" s="124">
        <v>44484</v>
      </c>
      <c r="B195" s="222" t="s">
        <v>39</v>
      </c>
      <c r="C195" s="208" t="s">
        <v>41</v>
      </c>
      <c r="D195" s="238">
        <v>0</v>
      </c>
      <c r="E195" s="238">
        <v>2</v>
      </c>
      <c r="F195" s="238">
        <v>0</v>
      </c>
      <c r="G195" s="238"/>
      <c r="H195" s="238">
        <v>0</v>
      </c>
      <c r="I195" s="200">
        <f t="shared" si="5"/>
        <v>2</v>
      </c>
    </row>
    <row r="196" spans="1:9" ht="15.75" x14ac:dyDescent="0.25">
      <c r="A196" s="124">
        <v>44485</v>
      </c>
      <c r="B196" s="222" t="s">
        <v>36</v>
      </c>
      <c r="C196" s="208" t="s">
        <v>41</v>
      </c>
      <c r="D196" s="238">
        <v>0</v>
      </c>
      <c r="E196" s="238">
        <v>3</v>
      </c>
      <c r="F196" s="238">
        <v>0</v>
      </c>
      <c r="G196" s="238"/>
      <c r="H196" s="238">
        <v>0</v>
      </c>
      <c r="I196" s="200">
        <f t="shared" si="5"/>
        <v>3</v>
      </c>
    </row>
    <row r="197" spans="1:9" ht="15.75" x14ac:dyDescent="0.25">
      <c r="A197" s="124">
        <v>44486</v>
      </c>
      <c r="B197" s="222" t="s">
        <v>37</v>
      </c>
      <c r="C197" s="238">
        <v>8</v>
      </c>
      <c r="D197" s="238">
        <v>663</v>
      </c>
      <c r="E197" s="238">
        <v>40</v>
      </c>
      <c r="F197" s="238">
        <v>83</v>
      </c>
      <c r="G197" s="238"/>
      <c r="H197" s="238">
        <v>588</v>
      </c>
      <c r="I197" s="200">
        <f t="shared" si="5"/>
        <v>1382</v>
      </c>
    </row>
    <row r="198" spans="1:9" ht="15.75" x14ac:dyDescent="0.25">
      <c r="A198" s="125">
        <v>44487</v>
      </c>
      <c r="B198" s="126" t="s">
        <v>38</v>
      </c>
      <c r="C198" s="127">
        <f>SUM(C180:C197)</f>
        <v>795</v>
      </c>
      <c r="D198" s="127">
        <f>SUM(D180:D197)</f>
        <v>2384</v>
      </c>
      <c r="E198" s="127">
        <f>SUM(E180:E197)</f>
        <v>2470</v>
      </c>
      <c r="F198" s="127">
        <f>SUM(F180:F197)</f>
        <v>2144</v>
      </c>
      <c r="G198" s="127"/>
      <c r="H198" s="127">
        <f>SUM(H180:H197)</f>
        <v>1108</v>
      </c>
      <c r="I198" s="128">
        <f>C198+D198+E198+F198+H198</f>
        <v>8901</v>
      </c>
    </row>
    <row r="199" spans="1:9" ht="15.75" x14ac:dyDescent="0.25">
      <c r="A199" s="124">
        <v>44501</v>
      </c>
      <c r="B199" s="222" t="s">
        <v>22</v>
      </c>
      <c r="C199" s="200">
        <v>258</v>
      </c>
      <c r="D199" s="200">
        <v>740</v>
      </c>
      <c r="E199" s="200">
        <v>607</v>
      </c>
      <c r="F199" s="200">
        <v>45</v>
      </c>
      <c r="G199" s="200"/>
      <c r="H199" s="200">
        <v>15</v>
      </c>
      <c r="I199" s="200">
        <f t="shared" ref="I199:I236" si="6">SUM(C199:H199)</f>
        <v>1665</v>
      </c>
    </row>
    <row r="200" spans="1:9" ht="15.75" x14ac:dyDescent="0.25">
      <c r="A200" s="124">
        <v>44502</v>
      </c>
      <c r="B200" s="222" t="s">
        <v>23</v>
      </c>
      <c r="C200" s="238">
        <v>94</v>
      </c>
      <c r="D200" s="238">
        <v>115</v>
      </c>
      <c r="E200" s="238">
        <v>642</v>
      </c>
      <c r="F200" s="238">
        <v>134</v>
      </c>
      <c r="G200" s="238"/>
      <c r="H200" s="238">
        <v>76</v>
      </c>
      <c r="I200" s="200">
        <f t="shared" si="6"/>
        <v>1061</v>
      </c>
    </row>
    <row r="201" spans="1:9" ht="15.75" x14ac:dyDescent="0.25">
      <c r="A201" s="124">
        <v>44503</v>
      </c>
      <c r="B201" s="222" t="s">
        <v>24</v>
      </c>
      <c r="C201" s="238">
        <v>3</v>
      </c>
      <c r="D201" s="238">
        <v>27</v>
      </c>
      <c r="E201" s="238">
        <v>37</v>
      </c>
      <c r="F201" s="238">
        <v>1</v>
      </c>
      <c r="G201" s="238"/>
      <c r="H201" s="238">
        <v>2</v>
      </c>
      <c r="I201" s="200">
        <f t="shared" si="6"/>
        <v>70</v>
      </c>
    </row>
    <row r="202" spans="1:9" ht="15.75" x14ac:dyDescent="0.25">
      <c r="A202" s="124">
        <v>44504</v>
      </c>
      <c r="B202" s="222" t="s">
        <v>25</v>
      </c>
      <c r="C202" s="238">
        <v>9</v>
      </c>
      <c r="D202" s="238">
        <v>39</v>
      </c>
      <c r="E202" s="238">
        <v>20</v>
      </c>
      <c r="F202" s="238">
        <v>0</v>
      </c>
      <c r="G202" s="238"/>
      <c r="H202" s="238">
        <v>1</v>
      </c>
      <c r="I202" s="200">
        <f t="shared" si="6"/>
        <v>69</v>
      </c>
    </row>
    <row r="203" spans="1:9" ht="15.75" x14ac:dyDescent="0.25">
      <c r="A203" s="124">
        <v>44505</v>
      </c>
      <c r="B203" s="222" t="s">
        <v>26</v>
      </c>
      <c r="C203" s="238">
        <v>25</v>
      </c>
      <c r="D203" s="238">
        <v>198</v>
      </c>
      <c r="E203" s="238">
        <v>122</v>
      </c>
      <c r="F203" s="238">
        <v>135</v>
      </c>
      <c r="G203" s="238"/>
      <c r="H203" s="238">
        <v>35</v>
      </c>
      <c r="I203" s="200">
        <f t="shared" si="6"/>
        <v>515</v>
      </c>
    </row>
    <row r="204" spans="1:9" ht="15.75" x14ac:dyDescent="0.25">
      <c r="A204" s="124">
        <v>44506</v>
      </c>
      <c r="B204" s="222" t="s">
        <v>27</v>
      </c>
      <c r="C204" s="238">
        <v>2</v>
      </c>
      <c r="D204" s="238">
        <v>22</v>
      </c>
      <c r="E204" s="238">
        <v>38</v>
      </c>
      <c r="F204" s="238">
        <v>4</v>
      </c>
      <c r="G204" s="238"/>
      <c r="H204" s="238">
        <v>2</v>
      </c>
      <c r="I204" s="200">
        <f t="shared" si="6"/>
        <v>68</v>
      </c>
    </row>
    <row r="205" spans="1:9" ht="15.75" x14ac:dyDescent="0.25">
      <c r="A205" s="124">
        <v>44507</v>
      </c>
      <c r="B205" s="222" t="s">
        <v>28</v>
      </c>
      <c r="C205" s="238">
        <v>168</v>
      </c>
      <c r="D205" s="238">
        <v>0</v>
      </c>
      <c r="E205" s="238">
        <v>0</v>
      </c>
      <c r="F205" s="238">
        <v>0</v>
      </c>
      <c r="G205" s="238"/>
      <c r="H205" s="238">
        <v>0</v>
      </c>
      <c r="I205" s="200">
        <f t="shared" si="6"/>
        <v>168</v>
      </c>
    </row>
    <row r="206" spans="1:9" ht="15.75" x14ac:dyDescent="0.25">
      <c r="A206" s="124">
        <v>44508</v>
      </c>
      <c r="B206" s="222" t="s">
        <v>29</v>
      </c>
      <c r="C206" s="238">
        <v>44</v>
      </c>
      <c r="D206" s="238">
        <v>70</v>
      </c>
      <c r="E206" s="238">
        <v>307</v>
      </c>
      <c r="F206" s="238">
        <v>24</v>
      </c>
      <c r="G206" s="238"/>
      <c r="H206" s="238">
        <v>0</v>
      </c>
      <c r="I206" s="200">
        <f t="shared" si="6"/>
        <v>445</v>
      </c>
    </row>
    <row r="207" spans="1:9" ht="15.75" x14ac:dyDescent="0.25">
      <c r="A207" s="124">
        <v>44509</v>
      </c>
      <c r="B207" s="222" t="s">
        <v>30</v>
      </c>
      <c r="C207" s="238">
        <v>25</v>
      </c>
      <c r="D207" s="238">
        <v>190</v>
      </c>
      <c r="E207" s="238">
        <v>84</v>
      </c>
      <c r="F207" s="238">
        <v>57</v>
      </c>
      <c r="G207" s="238"/>
      <c r="H207" s="238">
        <v>1</v>
      </c>
      <c r="I207" s="200">
        <f t="shared" si="6"/>
        <v>357</v>
      </c>
    </row>
    <row r="208" spans="1:9" ht="15.75" x14ac:dyDescent="0.25">
      <c r="A208" s="124">
        <v>44510</v>
      </c>
      <c r="B208" s="222" t="s">
        <v>31</v>
      </c>
      <c r="C208" s="238">
        <v>67</v>
      </c>
      <c r="D208" s="238">
        <v>240</v>
      </c>
      <c r="E208" s="238">
        <v>219</v>
      </c>
      <c r="F208" s="238">
        <v>16</v>
      </c>
      <c r="G208" s="238"/>
      <c r="H208" s="238">
        <v>1</v>
      </c>
      <c r="I208" s="200">
        <f t="shared" si="6"/>
        <v>543</v>
      </c>
    </row>
    <row r="209" spans="1:9" ht="15.75" x14ac:dyDescent="0.25">
      <c r="A209" s="124">
        <v>44511</v>
      </c>
      <c r="B209" s="222" t="s">
        <v>40</v>
      </c>
      <c r="C209" s="238">
        <v>18</v>
      </c>
      <c r="D209" s="238">
        <v>171</v>
      </c>
      <c r="E209" s="238">
        <v>163</v>
      </c>
      <c r="F209" s="238">
        <v>413</v>
      </c>
      <c r="G209" s="238"/>
      <c r="H209" s="238">
        <v>43</v>
      </c>
      <c r="I209" s="200">
        <f t="shared" si="6"/>
        <v>808</v>
      </c>
    </row>
    <row r="210" spans="1:9" ht="15.75" x14ac:dyDescent="0.25">
      <c r="A210" s="124">
        <v>44512</v>
      </c>
      <c r="B210" s="222" t="s">
        <v>32</v>
      </c>
      <c r="C210" s="238">
        <v>0</v>
      </c>
      <c r="D210" s="238">
        <v>0</v>
      </c>
      <c r="E210" s="238">
        <v>119</v>
      </c>
      <c r="F210" s="238">
        <v>0</v>
      </c>
      <c r="G210" s="238"/>
      <c r="H210" s="238">
        <v>0</v>
      </c>
      <c r="I210" s="200">
        <f t="shared" si="6"/>
        <v>119</v>
      </c>
    </row>
    <row r="211" spans="1:9" ht="15.75" x14ac:dyDescent="0.25">
      <c r="A211" s="124">
        <v>44513</v>
      </c>
      <c r="B211" s="222" t="s">
        <v>33</v>
      </c>
      <c r="C211" s="238">
        <v>0</v>
      </c>
      <c r="D211" s="238">
        <v>0</v>
      </c>
      <c r="E211" s="238">
        <v>71</v>
      </c>
      <c r="F211" s="238">
        <v>0</v>
      </c>
      <c r="G211" s="238"/>
      <c r="H211" s="238">
        <v>0</v>
      </c>
      <c r="I211" s="200">
        <f t="shared" si="6"/>
        <v>71</v>
      </c>
    </row>
    <row r="212" spans="1:9" ht="15.75" x14ac:dyDescent="0.25">
      <c r="A212" s="124">
        <v>44514</v>
      </c>
      <c r="B212" s="222" t="s">
        <v>34</v>
      </c>
      <c r="C212" s="238">
        <v>0</v>
      </c>
      <c r="D212" s="238">
        <v>3</v>
      </c>
      <c r="E212" s="238">
        <v>12</v>
      </c>
      <c r="F212" s="238">
        <v>0</v>
      </c>
      <c r="G212" s="238"/>
      <c r="H212" s="238"/>
      <c r="I212" s="200">
        <f t="shared" si="6"/>
        <v>15</v>
      </c>
    </row>
    <row r="213" spans="1:9" ht="15.75" x14ac:dyDescent="0.25">
      <c r="A213" s="124">
        <v>44515</v>
      </c>
      <c r="B213" s="222" t="s">
        <v>35</v>
      </c>
      <c r="C213" s="238">
        <v>0</v>
      </c>
      <c r="D213" s="238">
        <v>0</v>
      </c>
      <c r="E213" s="238">
        <v>0</v>
      </c>
      <c r="F213" s="238">
        <v>0</v>
      </c>
      <c r="G213" s="238"/>
      <c r="H213" s="238">
        <v>5</v>
      </c>
      <c r="I213" s="200">
        <f t="shared" si="6"/>
        <v>5</v>
      </c>
    </row>
    <row r="214" spans="1:9" ht="15.75" x14ac:dyDescent="0.25">
      <c r="A214" s="124">
        <v>44516</v>
      </c>
      <c r="B214" s="222" t="s">
        <v>39</v>
      </c>
      <c r="C214" s="238">
        <v>0</v>
      </c>
      <c r="D214" s="238">
        <v>0</v>
      </c>
      <c r="E214" s="238">
        <v>0</v>
      </c>
      <c r="F214" s="238">
        <v>0</v>
      </c>
      <c r="G214" s="238"/>
      <c r="H214" s="238"/>
      <c r="I214" s="200">
        <f t="shared" si="6"/>
        <v>0</v>
      </c>
    </row>
    <row r="215" spans="1:9" ht="15.75" x14ac:dyDescent="0.25">
      <c r="A215" s="124">
        <v>44517</v>
      </c>
      <c r="B215" s="222" t="s">
        <v>36</v>
      </c>
      <c r="C215" s="238">
        <v>0</v>
      </c>
      <c r="D215" s="238">
        <v>0</v>
      </c>
      <c r="E215" s="238">
        <v>0</v>
      </c>
      <c r="F215" s="238">
        <v>1</v>
      </c>
      <c r="G215" s="238"/>
      <c r="H215" s="238">
        <v>1</v>
      </c>
      <c r="I215" s="200">
        <f t="shared" si="6"/>
        <v>2</v>
      </c>
    </row>
    <row r="216" spans="1:9" ht="15.75" x14ac:dyDescent="0.25">
      <c r="A216" s="124">
        <v>44518</v>
      </c>
      <c r="B216" s="222" t="s">
        <v>37</v>
      </c>
      <c r="C216" s="238">
        <v>184</v>
      </c>
      <c r="D216" s="238">
        <v>564</v>
      </c>
      <c r="E216" s="238">
        <v>219</v>
      </c>
      <c r="F216" s="238">
        <v>87</v>
      </c>
      <c r="G216" s="238"/>
      <c r="H216" s="238">
        <v>173</v>
      </c>
      <c r="I216" s="200">
        <f t="shared" si="6"/>
        <v>1227</v>
      </c>
    </row>
    <row r="217" spans="1:9" ht="15.75" x14ac:dyDescent="0.25">
      <c r="A217" s="125">
        <v>44519</v>
      </c>
      <c r="B217" s="126" t="s">
        <v>38</v>
      </c>
      <c r="C217" s="127">
        <f>SUM(C199:C216)</f>
        <v>897</v>
      </c>
      <c r="D217" s="128">
        <f>SUM(D199:D216)</f>
        <v>2379</v>
      </c>
      <c r="E217" s="128">
        <f>SUM(E199:E216)</f>
        <v>2660</v>
      </c>
      <c r="F217" s="128">
        <f>SUM(F199:F216)</f>
        <v>917</v>
      </c>
      <c r="G217" s="128"/>
      <c r="H217" s="128">
        <f>SUM(H199:H216)</f>
        <v>355</v>
      </c>
      <c r="I217" s="128">
        <f t="shared" si="6"/>
        <v>7208</v>
      </c>
    </row>
    <row r="218" spans="1:9" ht="15.75" x14ac:dyDescent="0.25">
      <c r="A218" s="124">
        <v>44531</v>
      </c>
      <c r="B218" s="222" t="s">
        <v>22</v>
      </c>
      <c r="C218" s="200">
        <v>241</v>
      </c>
      <c r="D218" s="200">
        <v>519</v>
      </c>
      <c r="E218" s="200">
        <v>567</v>
      </c>
      <c r="F218" s="200">
        <v>49</v>
      </c>
      <c r="G218" s="200"/>
      <c r="H218" s="200">
        <v>34</v>
      </c>
      <c r="I218" s="200">
        <f t="shared" si="6"/>
        <v>1410</v>
      </c>
    </row>
    <row r="219" spans="1:9" ht="15.75" x14ac:dyDescent="0.25">
      <c r="A219" s="124">
        <v>44531</v>
      </c>
      <c r="B219" s="222" t="s">
        <v>23</v>
      </c>
      <c r="C219" s="200">
        <v>93</v>
      </c>
      <c r="D219" s="238">
        <v>86</v>
      </c>
      <c r="E219" s="238">
        <v>406</v>
      </c>
      <c r="F219" s="238">
        <v>110</v>
      </c>
      <c r="G219" s="238"/>
      <c r="H219" s="238">
        <v>56</v>
      </c>
      <c r="I219" s="200">
        <f t="shared" si="6"/>
        <v>751</v>
      </c>
    </row>
    <row r="220" spans="1:9" ht="15.75" x14ac:dyDescent="0.25">
      <c r="A220" s="124">
        <v>44531</v>
      </c>
      <c r="B220" s="222" t="s">
        <v>24</v>
      </c>
      <c r="C220" s="200">
        <v>4</v>
      </c>
      <c r="D220" s="238">
        <v>26</v>
      </c>
      <c r="E220" s="238">
        <v>32</v>
      </c>
      <c r="F220" s="238">
        <v>3</v>
      </c>
      <c r="G220" s="238"/>
      <c r="H220" s="238">
        <v>1</v>
      </c>
      <c r="I220" s="200">
        <f t="shared" si="6"/>
        <v>66</v>
      </c>
    </row>
    <row r="221" spans="1:9" ht="15.75" x14ac:dyDescent="0.25">
      <c r="A221" s="124">
        <v>44531</v>
      </c>
      <c r="B221" s="222" t="s">
        <v>25</v>
      </c>
      <c r="C221" s="200">
        <v>5</v>
      </c>
      <c r="D221" s="238">
        <v>20</v>
      </c>
      <c r="E221" s="238">
        <v>16</v>
      </c>
      <c r="F221" s="238">
        <v>0</v>
      </c>
      <c r="G221" s="238"/>
      <c r="H221" s="238">
        <v>0</v>
      </c>
      <c r="I221" s="200">
        <f t="shared" si="6"/>
        <v>41</v>
      </c>
    </row>
    <row r="222" spans="1:9" ht="15.75" x14ac:dyDescent="0.25">
      <c r="A222" s="124">
        <v>44531</v>
      </c>
      <c r="B222" s="222" t="s">
        <v>26</v>
      </c>
      <c r="C222" s="200">
        <v>22</v>
      </c>
      <c r="D222" s="238">
        <v>155</v>
      </c>
      <c r="E222" s="238">
        <v>158</v>
      </c>
      <c r="F222" s="238">
        <v>181</v>
      </c>
      <c r="G222" s="238"/>
      <c r="H222" s="238">
        <v>57</v>
      </c>
      <c r="I222" s="200">
        <f t="shared" si="6"/>
        <v>573</v>
      </c>
    </row>
    <row r="223" spans="1:9" ht="15.75" x14ac:dyDescent="0.25">
      <c r="A223" s="124">
        <v>44531</v>
      </c>
      <c r="B223" s="222" t="s">
        <v>27</v>
      </c>
      <c r="C223" s="200">
        <v>3</v>
      </c>
      <c r="D223" s="238">
        <v>20</v>
      </c>
      <c r="E223" s="238">
        <v>29</v>
      </c>
      <c r="F223" s="238">
        <v>2</v>
      </c>
      <c r="G223" s="238"/>
      <c r="H223" s="238">
        <v>5</v>
      </c>
      <c r="I223" s="200">
        <f t="shared" si="6"/>
        <v>59</v>
      </c>
    </row>
    <row r="224" spans="1:9" ht="15.75" x14ac:dyDescent="0.25">
      <c r="A224" s="124">
        <v>44531</v>
      </c>
      <c r="B224" s="222" t="s">
        <v>28</v>
      </c>
      <c r="C224" s="200">
        <v>176</v>
      </c>
      <c r="D224" s="238">
        <v>0</v>
      </c>
      <c r="E224" s="238">
        <v>0</v>
      </c>
      <c r="F224" s="238">
        <v>0</v>
      </c>
      <c r="G224" s="238"/>
      <c r="H224" s="238"/>
      <c r="I224" s="200">
        <f t="shared" si="6"/>
        <v>176</v>
      </c>
    </row>
    <row r="225" spans="1:9" ht="15.75" x14ac:dyDescent="0.25">
      <c r="A225" s="124">
        <v>44531</v>
      </c>
      <c r="B225" s="222" t="s">
        <v>29</v>
      </c>
      <c r="C225" s="200">
        <v>37</v>
      </c>
      <c r="D225" s="238">
        <v>81</v>
      </c>
      <c r="E225" s="238">
        <v>221</v>
      </c>
      <c r="F225" s="238">
        <v>19</v>
      </c>
      <c r="G225" s="238"/>
      <c r="H225" s="238">
        <v>3</v>
      </c>
      <c r="I225" s="200">
        <f t="shared" si="6"/>
        <v>361</v>
      </c>
    </row>
    <row r="226" spans="1:9" ht="15.75" x14ac:dyDescent="0.25">
      <c r="A226" s="124">
        <v>44531</v>
      </c>
      <c r="B226" s="222" t="s">
        <v>30</v>
      </c>
      <c r="C226" s="200">
        <v>20</v>
      </c>
      <c r="D226" s="238">
        <v>129</v>
      </c>
      <c r="E226" s="238">
        <v>67</v>
      </c>
      <c r="F226" s="238">
        <v>91</v>
      </c>
      <c r="G226" s="238"/>
      <c r="H226" s="238"/>
      <c r="I226" s="200">
        <f t="shared" si="6"/>
        <v>307</v>
      </c>
    </row>
    <row r="227" spans="1:9" ht="15.75" x14ac:dyDescent="0.25">
      <c r="A227" s="124">
        <v>44531</v>
      </c>
      <c r="B227" s="222" t="s">
        <v>31</v>
      </c>
      <c r="C227" s="200">
        <v>67</v>
      </c>
      <c r="D227" s="238">
        <v>150</v>
      </c>
      <c r="E227" s="238">
        <v>145</v>
      </c>
      <c r="F227" s="238">
        <v>5</v>
      </c>
      <c r="G227" s="238"/>
      <c r="H227" s="238">
        <v>2</v>
      </c>
      <c r="I227" s="200">
        <f t="shared" si="6"/>
        <v>369</v>
      </c>
    </row>
    <row r="228" spans="1:9" ht="15.75" x14ac:dyDescent="0.25">
      <c r="A228" s="124">
        <v>44531</v>
      </c>
      <c r="B228" s="222" t="s">
        <v>40</v>
      </c>
      <c r="C228" s="200">
        <v>11</v>
      </c>
      <c r="D228" s="238">
        <v>132</v>
      </c>
      <c r="E228" s="238">
        <v>131</v>
      </c>
      <c r="F228" s="238">
        <v>720</v>
      </c>
      <c r="G228" s="238"/>
      <c r="H228" s="238">
        <v>33</v>
      </c>
      <c r="I228" s="200">
        <f t="shared" si="6"/>
        <v>1027</v>
      </c>
    </row>
    <row r="229" spans="1:9" ht="15.75" x14ac:dyDescent="0.25">
      <c r="A229" s="124">
        <v>44531</v>
      </c>
      <c r="B229" s="222" t="s">
        <v>32</v>
      </c>
      <c r="C229" s="200">
        <v>0</v>
      </c>
      <c r="D229" s="238"/>
      <c r="E229" s="238">
        <v>48</v>
      </c>
      <c r="F229" s="238">
        <v>0</v>
      </c>
      <c r="G229" s="238"/>
      <c r="H229" s="238">
        <v>0</v>
      </c>
      <c r="I229" s="200">
        <f t="shared" si="6"/>
        <v>48</v>
      </c>
    </row>
    <row r="230" spans="1:9" ht="15.75" x14ac:dyDescent="0.25">
      <c r="A230" s="124">
        <v>44531</v>
      </c>
      <c r="B230" s="222" t="s">
        <v>33</v>
      </c>
      <c r="C230" s="200">
        <v>0</v>
      </c>
      <c r="D230" s="238"/>
      <c r="E230" s="238">
        <v>13</v>
      </c>
      <c r="F230" s="238">
        <v>0</v>
      </c>
      <c r="G230" s="238"/>
      <c r="H230" s="238">
        <v>0</v>
      </c>
      <c r="I230" s="200">
        <f t="shared" si="6"/>
        <v>13</v>
      </c>
    </row>
    <row r="231" spans="1:9" ht="15.75" x14ac:dyDescent="0.25">
      <c r="A231" s="124">
        <v>44531</v>
      </c>
      <c r="B231" s="222" t="s">
        <v>34</v>
      </c>
      <c r="C231" s="200">
        <v>0</v>
      </c>
      <c r="D231" s="238"/>
      <c r="E231" s="238">
        <v>0</v>
      </c>
      <c r="F231" s="238">
        <v>0</v>
      </c>
      <c r="G231" s="238"/>
      <c r="H231" s="238">
        <v>0</v>
      </c>
      <c r="I231" s="200">
        <f t="shared" si="6"/>
        <v>0</v>
      </c>
    </row>
    <row r="232" spans="1:9" ht="15.75" x14ac:dyDescent="0.25">
      <c r="A232" s="124">
        <v>44531</v>
      </c>
      <c r="B232" s="222" t="s">
        <v>35</v>
      </c>
      <c r="C232" s="200">
        <v>0</v>
      </c>
      <c r="D232" s="238"/>
      <c r="E232" s="238">
        <v>1</v>
      </c>
      <c r="F232" s="238">
        <v>1</v>
      </c>
      <c r="G232" s="238"/>
      <c r="H232" s="238">
        <v>2</v>
      </c>
      <c r="I232" s="200">
        <f t="shared" si="6"/>
        <v>4</v>
      </c>
    </row>
    <row r="233" spans="1:9" ht="15.75" x14ac:dyDescent="0.25">
      <c r="A233" s="124">
        <v>44531</v>
      </c>
      <c r="B233" s="222" t="s">
        <v>39</v>
      </c>
      <c r="C233" s="200">
        <v>0</v>
      </c>
      <c r="D233" s="238"/>
      <c r="E233" s="238">
        <v>0</v>
      </c>
      <c r="F233" s="238">
        <v>0</v>
      </c>
      <c r="G233" s="238"/>
      <c r="H233" s="238">
        <v>0</v>
      </c>
      <c r="I233" s="200">
        <f t="shared" si="6"/>
        <v>0</v>
      </c>
    </row>
    <row r="234" spans="1:9" ht="15.75" x14ac:dyDescent="0.25">
      <c r="A234" s="124">
        <v>44531</v>
      </c>
      <c r="B234" s="222" t="s">
        <v>36</v>
      </c>
      <c r="C234" s="200">
        <v>0</v>
      </c>
      <c r="D234" s="238">
        <v>2</v>
      </c>
      <c r="E234" s="238">
        <v>1</v>
      </c>
      <c r="F234" s="238">
        <v>0</v>
      </c>
      <c r="G234" s="238"/>
      <c r="H234" s="238">
        <v>0</v>
      </c>
      <c r="I234" s="200">
        <f t="shared" si="6"/>
        <v>3</v>
      </c>
    </row>
    <row r="235" spans="1:9" ht="15.75" x14ac:dyDescent="0.25">
      <c r="A235" s="124">
        <v>44531</v>
      </c>
      <c r="B235" s="222" t="s">
        <v>37</v>
      </c>
      <c r="C235" s="200">
        <v>0</v>
      </c>
      <c r="D235" s="238">
        <v>416</v>
      </c>
      <c r="E235" s="238">
        <v>423</v>
      </c>
      <c r="F235" s="238">
        <v>650</v>
      </c>
      <c r="G235" s="238"/>
      <c r="H235" s="238">
        <v>75</v>
      </c>
      <c r="I235" s="200">
        <f t="shared" si="6"/>
        <v>1564</v>
      </c>
    </row>
    <row r="236" spans="1:9" ht="15.75" x14ac:dyDescent="0.25">
      <c r="A236" s="125">
        <v>44531</v>
      </c>
      <c r="B236" s="126" t="s">
        <v>38</v>
      </c>
      <c r="C236" s="127">
        <f>SUM(C218:C235)</f>
        <v>679</v>
      </c>
      <c r="D236" s="128">
        <f>SUM(D218:D235)</f>
        <v>1736</v>
      </c>
      <c r="E236" s="128">
        <f>SUM(E218:E235)</f>
        <v>2258</v>
      </c>
      <c r="F236" s="128">
        <f>SUM(F218:F235)</f>
        <v>1831</v>
      </c>
      <c r="G236" s="128"/>
      <c r="H236" s="128">
        <f>SUM(H218:H235)</f>
        <v>268</v>
      </c>
      <c r="I236" s="128">
        <f t="shared" si="6"/>
        <v>6772</v>
      </c>
    </row>
    <row r="237" spans="1:9" ht="15.75" x14ac:dyDescent="0.25">
      <c r="A237" s="121"/>
      <c r="B237" s="122" t="s">
        <v>9</v>
      </c>
      <c r="C237" s="123">
        <f t="shared" ref="C237:I237" si="7">+C236+C217+C198</f>
        <v>2371</v>
      </c>
      <c r="D237" s="123">
        <f t="shared" si="7"/>
        <v>6499</v>
      </c>
      <c r="E237" s="123">
        <f t="shared" si="7"/>
        <v>7388</v>
      </c>
      <c r="F237" s="123">
        <f t="shared" si="7"/>
        <v>4892</v>
      </c>
      <c r="G237" s="123"/>
      <c r="H237" s="123">
        <f t="shared" si="7"/>
        <v>1731</v>
      </c>
      <c r="I237" s="123">
        <f t="shared" si="7"/>
        <v>22881</v>
      </c>
    </row>
    <row r="238" spans="1:9" ht="15.75" x14ac:dyDescent="0.25">
      <c r="A238" s="124">
        <v>44562</v>
      </c>
      <c r="B238" s="222" t="s">
        <v>22</v>
      </c>
      <c r="C238" s="200">
        <v>264</v>
      </c>
      <c r="D238" s="200">
        <v>641</v>
      </c>
      <c r="E238" s="200">
        <v>543</v>
      </c>
      <c r="F238" s="200">
        <v>26</v>
      </c>
      <c r="G238" s="200"/>
      <c r="H238" s="200">
        <v>15</v>
      </c>
      <c r="I238" s="200">
        <f t="shared" ref="I238:I269" si="8">SUM(C238:H238)</f>
        <v>1489</v>
      </c>
    </row>
    <row r="239" spans="1:9" ht="15.75" x14ac:dyDescent="0.25">
      <c r="A239" s="124">
        <v>44563</v>
      </c>
      <c r="B239" s="222" t="s">
        <v>23</v>
      </c>
      <c r="C239" s="200">
        <v>85</v>
      </c>
      <c r="D239" s="238">
        <v>91</v>
      </c>
      <c r="E239" s="238">
        <v>347</v>
      </c>
      <c r="F239" s="238">
        <v>114</v>
      </c>
      <c r="G239" s="238"/>
      <c r="H239" s="238">
        <v>28</v>
      </c>
      <c r="I239" s="200">
        <f t="shared" si="8"/>
        <v>665</v>
      </c>
    </row>
    <row r="240" spans="1:9" ht="15.75" x14ac:dyDescent="0.25">
      <c r="A240" s="124">
        <v>44564</v>
      </c>
      <c r="B240" s="222" t="s">
        <v>24</v>
      </c>
      <c r="C240" s="200">
        <v>4</v>
      </c>
      <c r="D240" s="238">
        <v>49</v>
      </c>
      <c r="E240" s="238">
        <v>32</v>
      </c>
      <c r="F240" s="238">
        <v>0</v>
      </c>
      <c r="G240" s="238"/>
      <c r="H240" s="238">
        <v>0</v>
      </c>
      <c r="I240" s="200">
        <f t="shared" si="8"/>
        <v>85</v>
      </c>
    </row>
    <row r="241" spans="1:9" ht="15.75" x14ac:dyDescent="0.25">
      <c r="A241" s="124">
        <v>44565</v>
      </c>
      <c r="B241" s="222" t="s">
        <v>25</v>
      </c>
      <c r="C241" s="200">
        <v>7</v>
      </c>
      <c r="D241" s="238">
        <v>19</v>
      </c>
      <c r="E241" s="238">
        <v>20</v>
      </c>
      <c r="F241" s="238">
        <v>0</v>
      </c>
      <c r="G241" s="238"/>
      <c r="H241" s="238">
        <v>0</v>
      </c>
      <c r="I241" s="200">
        <f t="shared" si="8"/>
        <v>46</v>
      </c>
    </row>
    <row r="242" spans="1:9" ht="15.75" x14ac:dyDescent="0.25">
      <c r="A242" s="124">
        <v>44566</v>
      </c>
      <c r="B242" s="222" t="s">
        <v>26</v>
      </c>
      <c r="C242" s="200">
        <v>23</v>
      </c>
      <c r="D242" s="238">
        <v>79</v>
      </c>
      <c r="E242" s="238">
        <v>114</v>
      </c>
      <c r="F242" s="238">
        <v>42</v>
      </c>
      <c r="G242" s="238"/>
      <c r="H242" s="238">
        <v>7</v>
      </c>
      <c r="I242" s="200">
        <f t="shared" si="8"/>
        <v>265</v>
      </c>
    </row>
    <row r="243" spans="1:9" ht="15.75" x14ac:dyDescent="0.25">
      <c r="A243" s="124">
        <v>44562</v>
      </c>
      <c r="B243" s="222" t="s">
        <v>27</v>
      </c>
      <c r="C243" s="200">
        <v>2</v>
      </c>
      <c r="D243" s="238">
        <v>22</v>
      </c>
      <c r="E243" s="238">
        <v>41</v>
      </c>
      <c r="F243" s="238">
        <v>1</v>
      </c>
      <c r="G243" s="238"/>
      <c r="H243" s="238">
        <v>54</v>
      </c>
      <c r="I243" s="200">
        <f t="shared" si="8"/>
        <v>120</v>
      </c>
    </row>
    <row r="244" spans="1:9" ht="15.75" x14ac:dyDescent="0.25">
      <c r="A244" s="124">
        <v>44563</v>
      </c>
      <c r="B244" s="222" t="s">
        <v>28</v>
      </c>
      <c r="C244" s="200">
        <v>171</v>
      </c>
      <c r="D244" s="238">
        <v>0</v>
      </c>
      <c r="E244" s="238">
        <v>0</v>
      </c>
      <c r="F244" s="238">
        <v>0</v>
      </c>
      <c r="G244" s="238"/>
      <c r="H244" s="238">
        <v>0</v>
      </c>
      <c r="I244" s="200">
        <f t="shared" si="8"/>
        <v>171</v>
      </c>
    </row>
    <row r="245" spans="1:9" ht="15.75" x14ac:dyDescent="0.25">
      <c r="A245" s="124">
        <v>44564</v>
      </c>
      <c r="B245" s="222" t="s">
        <v>29</v>
      </c>
      <c r="C245" s="200">
        <v>33</v>
      </c>
      <c r="D245" s="238">
        <v>50</v>
      </c>
      <c r="E245" s="238">
        <v>251</v>
      </c>
      <c r="F245" s="238">
        <v>9</v>
      </c>
      <c r="G245" s="238"/>
      <c r="H245" s="238">
        <v>11</v>
      </c>
      <c r="I245" s="200">
        <f t="shared" si="8"/>
        <v>354</v>
      </c>
    </row>
    <row r="246" spans="1:9" ht="15.75" x14ac:dyDescent="0.25">
      <c r="A246" s="124">
        <v>44565</v>
      </c>
      <c r="B246" s="222" t="s">
        <v>30</v>
      </c>
      <c r="C246" s="200">
        <v>18</v>
      </c>
      <c r="D246" s="238">
        <v>90</v>
      </c>
      <c r="E246" s="238">
        <v>50</v>
      </c>
      <c r="F246" s="238">
        <v>55</v>
      </c>
      <c r="G246" s="238"/>
      <c r="H246" s="238">
        <v>0</v>
      </c>
      <c r="I246" s="200">
        <f t="shared" si="8"/>
        <v>213</v>
      </c>
    </row>
    <row r="247" spans="1:9" ht="15.75" x14ac:dyDescent="0.25">
      <c r="A247" s="124">
        <v>44566</v>
      </c>
      <c r="B247" s="222" t="s">
        <v>31</v>
      </c>
      <c r="C247" s="200">
        <v>59</v>
      </c>
      <c r="D247" s="238">
        <v>122</v>
      </c>
      <c r="E247" s="238">
        <v>157</v>
      </c>
      <c r="F247" s="238">
        <v>10</v>
      </c>
      <c r="G247" s="238"/>
      <c r="H247" s="238">
        <v>22</v>
      </c>
      <c r="I247" s="200">
        <f t="shared" si="8"/>
        <v>370</v>
      </c>
    </row>
    <row r="248" spans="1:9" ht="15.75" x14ac:dyDescent="0.25">
      <c r="A248" s="124">
        <v>44562</v>
      </c>
      <c r="B248" s="222" t="s">
        <v>40</v>
      </c>
      <c r="C248" s="200">
        <v>5</v>
      </c>
      <c r="D248" s="238">
        <v>75</v>
      </c>
      <c r="E248" s="238">
        <v>70</v>
      </c>
      <c r="F248" s="238">
        <v>67</v>
      </c>
      <c r="G248" s="238"/>
      <c r="H248" s="238">
        <v>29</v>
      </c>
      <c r="I248" s="200">
        <f t="shared" si="8"/>
        <v>246</v>
      </c>
    </row>
    <row r="249" spans="1:9" ht="15.75" x14ac:dyDescent="0.25">
      <c r="A249" s="124">
        <v>44563</v>
      </c>
      <c r="B249" s="222" t="s">
        <v>32</v>
      </c>
      <c r="C249" s="200">
        <v>0</v>
      </c>
      <c r="D249" s="238">
        <v>0</v>
      </c>
      <c r="E249" s="238">
        <v>61</v>
      </c>
      <c r="F249" s="238">
        <v>0</v>
      </c>
      <c r="G249" s="238"/>
      <c r="H249" s="238">
        <v>0</v>
      </c>
      <c r="I249" s="200">
        <f t="shared" si="8"/>
        <v>61</v>
      </c>
    </row>
    <row r="250" spans="1:9" ht="15.75" x14ac:dyDescent="0.25">
      <c r="A250" s="124">
        <v>44564</v>
      </c>
      <c r="B250" s="222" t="s">
        <v>33</v>
      </c>
      <c r="C250" s="200">
        <v>0</v>
      </c>
      <c r="D250" s="238">
        <v>0</v>
      </c>
      <c r="E250" s="238">
        <v>18</v>
      </c>
      <c r="F250" s="238">
        <v>0</v>
      </c>
      <c r="G250" s="238"/>
      <c r="H250" s="238">
        <v>0</v>
      </c>
      <c r="I250" s="200">
        <f t="shared" si="8"/>
        <v>18</v>
      </c>
    </row>
    <row r="251" spans="1:9" ht="15.75" x14ac:dyDescent="0.25">
      <c r="A251" s="124">
        <v>44565</v>
      </c>
      <c r="B251" s="222" t="s">
        <v>34</v>
      </c>
      <c r="C251" s="200">
        <v>0</v>
      </c>
      <c r="D251" s="238">
        <v>0</v>
      </c>
      <c r="E251" s="238">
        <v>0</v>
      </c>
      <c r="F251" s="238">
        <v>0</v>
      </c>
      <c r="G251" s="238"/>
      <c r="H251" s="238">
        <v>0</v>
      </c>
      <c r="I251" s="200">
        <f t="shared" si="8"/>
        <v>0</v>
      </c>
    </row>
    <row r="252" spans="1:9" ht="15.75" x14ac:dyDescent="0.25">
      <c r="A252" s="124">
        <v>44566</v>
      </c>
      <c r="B252" s="222" t="s">
        <v>35</v>
      </c>
      <c r="C252" s="200">
        <v>0</v>
      </c>
      <c r="D252" s="238">
        <v>1</v>
      </c>
      <c r="E252" s="238">
        <v>0</v>
      </c>
      <c r="F252" s="238">
        <v>0</v>
      </c>
      <c r="G252" s="238"/>
      <c r="H252" s="238">
        <v>0</v>
      </c>
      <c r="I252" s="200">
        <f t="shared" si="8"/>
        <v>1</v>
      </c>
    </row>
    <row r="253" spans="1:9" ht="15.75" x14ac:dyDescent="0.25">
      <c r="A253" s="124">
        <v>44562</v>
      </c>
      <c r="B253" s="222" t="s">
        <v>39</v>
      </c>
      <c r="C253" s="200">
        <v>0</v>
      </c>
      <c r="D253" s="238">
        <v>0</v>
      </c>
      <c r="E253" s="238">
        <v>0</v>
      </c>
      <c r="F253" s="238">
        <v>0</v>
      </c>
      <c r="G253" s="238"/>
      <c r="H253" s="238">
        <v>0</v>
      </c>
      <c r="I253" s="200">
        <f t="shared" si="8"/>
        <v>0</v>
      </c>
    </row>
    <row r="254" spans="1:9" ht="15.75" x14ac:dyDescent="0.25">
      <c r="A254" s="124">
        <v>44563</v>
      </c>
      <c r="B254" s="222" t="s">
        <v>36</v>
      </c>
      <c r="C254" s="200">
        <v>0</v>
      </c>
      <c r="D254" s="238">
        <v>0</v>
      </c>
      <c r="E254" s="238">
        <v>2</v>
      </c>
      <c r="F254" s="238">
        <v>0</v>
      </c>
      <c r="G254" s="238"/>
      <c r="H254" s="238">
        <v>0</v>
      </c>
      <c r="I254" s="200">
        <f t="shared" si="8"/>
        <v>2</v>
      </c>
    </row>
    <row r="255" spans="1:9" ht="15.75" x14ac:dyDescent="0.25">
      <c r="A255" s="124">
        <v>44563</v>
      </c>
      <c r="B255" s="222" t="s">
        <v>42</v>
      </c>
      <c r="C255" s="200">
        <v>0</v>
      </c>
      <c r="D255" s="238">
        <v>0</v>
      </c>
      <c r="E255" s="238">
        <v>0</v>
      </c>
      <c r="F255" s="238">
        <v>0</v>
      </c>
      <c r="G255" s="238"/>
      <c r="H255" s="238">
        <v>0</v>
      </c>
      <c r="I255" s="200">
        <f t="shared" si="8"/>
        <v>0</v>
      </c>
    </row>
    <row r="256" spans="1:9" ht="15.75" x14ac:dyDescent="0.25">
      <c r="A256" s="124">
        <v>44564</v>
      </c>
      <c r="B256" s="222" t="s">
        <v>37</v>
      </c>
      <c r="C256" s="200">
        <v>59</v>
      </c>
      <c r="D256" s="238">
        <v>60</v>
      </c>
      <c r="E256" s="238">
        <v>242</v>
      </c>
      <c r="F256" s="238">
        <v>324</v>
      </c>
      <c r="G256" s="238"/>
      <c r="H256" s="238">
        <v>93</v>
      </c>
      <c r="I256" s="200">
        <f t="shared" si="8"/>
        <v>778</v>
      </c>
    </row>
    <row r="257" spans="1:9" ht="15.75" x14ac:dyDescent="0.25">
      <c r="A257" s="125">
        <v>44564</v>
      </c>
      <c r="B257" s="126" t="s">
        <v>38</v>
      </c>
      <c r="C257" s="127">
        <f>SUM(C238:C256)</f>
        <v>730</v>
      </c>
      <c r="D257" s="128">
        <f>SUM(D238:D256)</f>
        <v>1299</v>
      </c>
      <c r="E257" s="128">
        <f>SUM(E238:E256)</f>
        <v>1948</v>
      </c>
      <c r="F257" s="128">
        <f>SUM(F238:F256)</f>
        <v>648</v>
      </c>
      <c r="G257" s="128"/>
      <c r="H257" s="128">
        <f>SUM(H238:H256)</f>
        <v>259</v>
      </c>
      <c r="I257" s="128">
        <f t="shared" si="8"/>
        <v>4884</v>
      </c>
    </row>
    <row r="258" spans="1:9" ht="15.75" x14ac:dyDescent="0.25">
      <c r="A258" s="124">
        <v>44593</v>
      </c>
      <c r="B258" s="222" t="s">
        <v>22</v>
      </c>
      <c r="C258" s="200">
        <v>348</v>
      </c>
      <c r="D258" s="200">
        <v>821</v>
      </c>
      <c r="E258" s="200">
        <v>686</v>
      </c>
      <c r="F258" s="200">
        <v>63</v>
      </c>
      <c r="G258" s="200"/>
      <c r="H258" s="200">
        <v>27</v>
      </c>
      <c r="I258" s="200">
        <f t="shared" si="8"/>
        <v>1945</v>
      </c>
    </row>
    <row r="259" spans="1:9" ht="15.75" x14ac:dyDescent="0.25">
      <c r="A259" s="124">
        <v>44593</v>
      </c>
      <c r="B259" s="222" t="s">
        <v>23</v>
      </c>
      <c r="C259" s="200">
        <v>159</v>
      </c>
      <c r="D259" s="238">
        <v>131</v>
      </c>
      <c r="E259" s="238">
        <v>463</v>
      </c>
      <c r="F259" s="238">
        <v>120</v>
      </c>
      <c r="G259" s="238"/>
      <c r="H259" s="238">
        <v>124</v>
      </c>
      <c r="I259" s="200">
        <f t="shared" si="8"/>
        <v>997</v>
      </c>
    </row>
    <row r="260" spans="1:9" ht="15.75" x14ac:dyDescent="0.25">
      <c r="A260" s="124">
        <v>44593</v>
      </c>
      <c r="B260" s="222" t="s">
        <v>24</v>
      </c>
      <c r="C260" s="200">
        <v>6</v>
      </c>
      <c r="D260" s="238">
        <v>46</v>
      </c>
      <c r="E260" s="238">
        <v>30</v>
      </c>
      <c r="F260" s="238">
        <v>2</v>
      </c>
      <c r="G260" s="238"/>
      <c r="H260" s="238">
        <v>2</v>
      </c>
      <c r="I260" s="200">
        <f t="shared" si="8"/>
        <v>86</v>
      </c>
    </row>
    <row r="261" spans="1:9" ht="15.75" x14ac:dyDescent="0.25">
      <c r="A261" s="124">
        <v>44593</v>
      </c>
      <c r="B261" s="222" t="s">
        <v>25</v>
      </c>
      <c r="C261" s="200">
        <v>8</v>
      </c>
      <c r="D261" s="238">
        <v>41</v>
      </c>
      <c r="E261" s="238">
        <v>14</v>
      </c>
      <c r="F261" s="238">
        <v>1</v>
      </c>
      <c r="G261" s="238"/>
      <c r="H261" s="238">
        <v>0</v>
      </c>
      <c r="I261" s="200">
        <f t="shared" si="8"/>
        <v>64</v>
      </c>
    </row>
    <row r="262" spans="1:9" ht="15.75" x14ac:dyDescent="0.25">
      <c r="A262" s="124">
        <v>44593</v>
      </c>
      <c r="B262" s="222" t="s">
        <v>26</v>
      </c>
      <c r="C262" s="200">
        <v>21</v>
      </c>
      <c r="D262" s="238">
        <v>132</v>
      </c>
      <c r="E262" s="238">
        <v>222</v>
      </c>
      <c r="F262" s="238">
        <v>172</v>
      </c>
      <c r="G262" s="238"/>
      <c r="H262" s="238">
        <v>16</v>
      </c>
      <c r="I262" s="200">
        <f t="shared" si="8"/>
        <v>563</v>
      </c>
    </row>
    <row r="263" spans="1:9" ht="15.75" x14ac:dyDescent="0.25">
      <c r="A263" s="124">
        <v>44593</v>
      </c>
      <c r="B263" s="222" t="s">
        <v>27</v>
      </c>
      <c r="C263" s="200">
        <v>4</v>
      </c>
      <c r="D263" s="238">
        <v>15</v>
      </c>
      <c r="E263" s="238">
        <v>34</v>
      </c>
      <c r="F263" s="238">
        <v>2</v>
      </c>
      <c r="G263" s="238"/>
      <c r="H263" s="238">
        <v>2</v>
      </c>
      <c r="I263" s="200">
        <f t="shared" si="8"/>
        <v>57</v>
      </c>
    </row>
    <row r="264" spans="1:9" ht="15.75" x14ac:dyDescent="0.25">
      <c r="A264" s="124">
        <v>44593</v>
      </c>
      <c r="B264" s="222" t="s">
        <v>28</v>
      </c>
      <c r="C264" s="200">
        <v>274</v>
      </c>
      <c r="D264" s="238">
        <v>0</v>
      </c>
      <c r="E264" s="238">
        <v>0</v>
      </c>
      <c r="F264" s="238">
        <v>0</v>
      </c>
      <c r="G264" s="238"/>
      <c r="H264" s="238">
        <v>0</v>
      </c>
      <c r="I264" s="200">
        <f t="shared" si="8"/>
        <v>274</v>
      </c>
    </row>
    <row r="265" spans="1:9" ht="15.75" x14ac:dyDescent="0.25">
      <c r="A265" s="124">
        <v>44593</v>
      </c>
      <c r="B265" s="222" t="s">
        <v>29</v>
      </c>
      <c r="C265" s="200">
        <v>55</v>
      </c>
      <c r="D265" s="238">
        <v>81</v>
      </c>
      <c r="E265" s="238">
        <v>294</v>
      </c>
      <c r="F265" s="238">
        <v>18</v>
      </c>
      <c r="G265" s="238"/>
      <c r="H265" s="238">
        <v>2</v>
      </c>
      <c r="I265" s="200">
        <f t="shared" si="8"/>
        <v>450</v>
      </c>
    </row>
    <row r="266" spans="1:9" ht="15.75" x14ac:dyDescent="0.25">
      <c r="A266" s="124">
        <v>44593</v>
      </c>
      <c r="B266" s="222" t="s">
        <v>30</v>
      </c>
      <c r="C266" s="200">
        <v>54</v>
      </c>
      <c r="D266" s="238">
        <v>136</v>
      </c>
      <c r="E266" s="238">
        <v>76</v>
      </c>
      <c r="F266" s="238">
        <v>84</v>
      </c>
      <c r="G266" s="238"/>
      <c r="H266" s="238">
        <v>40</v>
      </c>
      <c r="I266" s="200">
        <f t="shared" si="8"/>
        <v>390</v>
      </c>
    </row>
    <row r="267" spans="1:9" ht="15.75" x14ac:dyDescent="0.25">
      <c r="A267" s="124">
        <v>44593</v>
      </c>
      <c r="B267" s="222" t="s">
        <v>31</v>
      </c>
      <c r="C267" s="200">
        <v>107</v>
      </c>
      <c r="D267" s="238">
        <v>183</v>
      </c>
      <c r="E267" s="238">
        <v>130</v>
      </c>
      <c r="F267" s="238">
        <v>9</v>
      </c>
      <c r="G267" s="238"/>
      <c r="H267" s="238">
        <v>0</v>
      </c>
      <c r="I267" s="200">
        <f t="shared" si="8"/>
        <v>429</v>
      </c>
    </row>
    <row r="268" spans="1:9" ht="15.75" x14ac:dyDescent="0.25">
      <c r="A268" s="124">
        <v>44593</v>
      </c>
      <c r="B268" s="222" t="s">
        <v>40</v>
      </c>
      <c r="C268" s="200">
        <v>4</v>
      </c>
      <c r="D268" s="238">
        <v>0</v>
      </c>
      <c r="E268" s="238">
        <v>0</v>
      </c>
      <c r="F268" s="238">
        <v>0</v>
      </c>
      <c r="G268" s="238"/>
      <c r="H268" s="238">
        <v>0</v>
      </c>
      <c r="I268" s="200">
        <f t="shared" si="8"/>
        <v>4</v>
      </c>
    </row>
    <row r="269" spans="1:9" ht="15.75" x14ac:dyDescent="0.25">
      <c r="A269" s="124">
        <v>44593</v>
      </c>
      <c r="B269" s="222" t="s">
        <v>32</v>
      </c>
      <c r="C269" s="200">
        <v>0</v>
      </c>
      <c r="D269" s="238">
        <v>0</v>
      </c>
      <c r="E269" s="238">
        <v>95</v>
      </c>
      <c r="F269" s="238">
        <v>0</v>
      </c>
      <c r="G269" s="238"/>
      <c r="H269" s="238">
        <v>0</v>
      </c>
      <c r="I269" s="200">
        <f t="shared" si="8"/>
        <v>95</v>
      </c>
    </row>
    <row r="270" spans="1:9" ht="15.75" x14ac:dyDescent="0.25">
      <c r="A270" s="124">
        <v>44593</v>
      </c>
      <c r="B270" s="222" t="s">
        <v>33</v>
      </c>
      <c r="C270" s="200">
        <v>0</v>
      </c>
      <c r="D270" s="238">
        <v>0</v>
      </c>
      <c r="E270" s="238">
        <v>32</v>
      </c>
      <c r="F270" s="238">
        <v>0</v>
      </c>
      <c r="G270" s="238"/>
      <c r="H270" s="238">
        <v>0</v>
      </c>
      <c r="I270" s="200">
        <f t="shared" ref="I270:I297" si="9">SUM(C270:H270)</f>
        <v>32</v>
      </c>
    </row>
    <row r="271" spans="1:9" ht="15.75" x14ac:dyDescent="0.25">
      <c r="A271" s="124">
        <v>44593</v>
      </c>
      <c r="B271" s="222" t="s">
        <v>34</v>
      </c>
      <c r="C271" s="200">
        <v>0</v>
      </c>
      <c r="D271" s="238">
        <v>0</v>
      </c>
      <c r="E271" s="238">
        <v>0</v>
      </c>
      <c r="F271" s="238">
        <v>0</v>
      </c>
      <c r="G271" s="238"/>
      <c r="H271" s="238">
        <v>0</v>
      </c>
      <c r="I271" s="200">
        <f t="shared" si="9"/>
        <v>0</v>
      </c>
    </row>
    <row r="272" spans="1:9" ht="15.75" x14ac:dyDescent="0.25">
      <c r="A272" s="124">
        <v>44593</v>
      </c>
      <c r="B272" s="222" t="s">
        <v>35</v>
      </c>
      <c r="C272" s="200">
        <v>0</v>
      </c>
      <c r="D272" s="238">
        <v>1</v>
      </c>
      <c r="E272" s="238">
        <v>0</v>
      </c>
      <c r="F272" s="238">
        <v>1</v>
      </c>
      <c r="G272" s="238"/>
      <c r="H272" s="238">
        <v>2</v>
      </c>
      <c r="I272" s="200">
        <f t="shared" si="9"/>
        <v>4</v>
      </c>
    </row>
    <row r="273" spans="1:9" ht="15.75" x14ac:dyDescent="0.25">
      <c r="A273" s="124">
        <v>44593</v>
      </c>
      <c r="B273" s="222" t="s">
        <v>39</v>
      </c>
      <c r="C273" s="200">
        <v>0</v>
      </c>
      <c r="D273" s="238">
        <v>0</v>
      </c>
      <c r="E273" s="238">
        <v>0</v>
      </c>
      <c r="F273" s="238">
        <v>0</v>
      </c>
      <c r="G273" s="238"/>
      <c r="H273" s="238">
        <v>0</v>
      </c>
      <c r="I273" s="200">
        <f t="shared" si="9"/>
        <v>0</v>
      </c>
    </row>
    <row r="274" spans="1:9" ht="15.75" x14ac:dyDescent="0.25">
      <c r="A274" s="124">
        <v>44593</v>
      </c>
      <c r="B274" s="222" t="s">
        <v>36</v>
      </c>
      <c r="C274" s="200">
        <v>0</v>
      </c>
      <c r="D274" s="238">
        <v>0</v>
      </c>
      <c r="E274" s="238">
        <v>5</v>
      </c>
      <c r="F274" s="238">
        <v>0</v>
      </c>
      <c r="G274" s="238"/>
      <c r="H274" s="238">
        <v>0</v>
      </c>
      <c r="I274" s="200">
        <f t="shared" si="9"/>
        <v>5</v>
      </c>
    </row>
    <row r="275" spans="1:9" ht="15.75" x14ac:dyDescent="0.25">
      <c r="A275" s="124">
        <v>44593</v>
      </c>
      <c r="B275" s="222" t="s">
        <v>42</v>
      </c>
      <c r="C275" s="200">
        <v>0</v>
      </c>
      <c r="D275" s="238">
        <v>91</v>
      </c>
      <c r="E275" s="238">
        <v>372</v>
      </c>
      <c r="F275" s="238">
        <v>164</v>
      </c>
      <c r="G275" s="238"/>
      <c r="H275" s="238">
        <v>12</v>
      </c>
      <c r="I275" s="200">
        <f t="shared" si="9"/>
        <v>639</v>
      </c>
    </row>
    <row r="276" spans="1:9" ht="15.75" x14ac:dyDescent="0.25">
      <c r="A276" s="124">
        <v>44593</v>
      </c>
      <c r="B276" s="222" t="s">
        <v>37</v>
      </c>
      <c r="C276" s="200">
        <v>11</v>
      </c>
      <c r="D276" s="238">
        <v>251</v>
      </c>
      <c r="E276" s="238">
        <v>356</v>
      </c>
      <c r="F276" s="238">
        <v>373</v>
      </c>
      <c r="G276" s="238"/>
      <c r="H276" s="238">
        <v>75</v>
      </c>
      <c r="I276" s="200">
        <f t="shared" si="9"/>
        <v>1066</v>
      </c>
    </row>
    <row r="277" spans="1:9" ht="15.75" x14ac:dyDescent="0.25">
      <c r="A277" s="125">
        <v>44593</v>
      </c>
      <c r="B277" s="126" t="s">
        <v>38</v>
      </c>
      <c r="C277" s="127">
        <f>SUM(C258:C276)</f>
        <v>1051</v>
      </c>
      <c r="D277" s="128">
        <f>SUM(D258:D276)</f>
        <v>1929</v>
      </c>
      <c r="E277" s="128">
        <f>SUM(E258:E276)</f>
        <v>2809</v>
      </c>
      <c r="F277" s="128">
        <f>SUM(F258:F276)</f>
        <v>1009</v>
      </c>
      <c r="G277" s="128"/>
      <c r="H277" s="128">
        <f>SUM(H258:H276)</f>
        <v>302</v>
      </c>
      <c r="I277" s="128">
        <f t="shared" si="9"/>
        <v>7100</v>
      </c>
    </row>
    <row r="278" spans="1:9" ht="15.75" x14ac:dyDescent="0.25">
      <c r="A278" s="124">
        <v>44621</v>
      </c>
      <c r="B278" s="222" t="s">
        <v>22</v>
      </c>
      <c r="C278" s="200">
        <v>366</v>
      </c>
      <c r="D278" s="200">
        <v>756</v>
      </c>
      <c r="E278" s="200">
        <v>707</v>
      </c>
      <c r="F278" s="200">
        <v>75</v>
      </c>
      <c r="G278" s="200"/>
      <c r="H278" s="200">
        <v>27</v>
      </c>
      <c r="I278" s="200">
        <f t="shared" si="9"/>
        <v>1931</v>
      </c>
    </row>
    <row r="279" spans="1:9" ht="15.75" x14ac:dyDescent="0.25">
      <c r="A279" s="124">
        <v>44621</v>
      </c>
      <c r="B279" s="222" t="s">
        <v>23</v>
      </c>
      <c r="C279" s="200">
        <v>180</v>
      </c>
      <c r="D279" s="238">
        <v>236</v>
      </c>
      <c r="E279" s="238">
        <v>527</v>
      </c>
      <c r="F279" s="238">
        <v>190</v>
      </c>
      <c r="G279" s="238"/>
      <c r="H279" s="238">
        <v>76</v>
      </c>
      <c r="I279" s="200">
        <f t="shared" si="9"/>
        <v>1209</v>
      </c>
    </row>
    <row r="280" spans="1:9" ht="15.75" x14ac:dyDescent="0.25">
      <c r="A280" s="124">
        <v>44621</v>
      </c>
      <c r="B280" s="222" t="s">
        <v>24</v>
      </c>
      <c r="C280" s="200">
        <v>17</v>
      </c>
      <c r="D280" s="238">
        <v>63</v>
      </c>
      <c r="E280" s="238">
        <v>73</v>
      </c>
      <c r="F280" s="238">
        <v>1</v>
      </c>
      <c r="G280" s="238"/>
      <c r="H280" s="238">
        <v>3</v>
      </c>
      <c r="I280" s="200">
        <f t="shared" si="9"/>
        <v>157</v>
      </c>
    </row>
    <row r="281" spans="1:9" ht="15.75" x14ac:dyDescent="0.25">
      <c r="A281" s="124">
        <v>44621</v>
      </c>
      <c r="B281" s="222" t="s">
        <v>25</v>
      </c>
      <c r="C281" s="200">
        <v>14</v>
      </c>
      <c r="D281" s="238">
        <v>43</v>
      </c>
      <c r="E281" s="238">
        <v>39</v>
      </c>
      <c r="F281" s="238">
        <v>1</v>
      </c>
      <c r="G281" s="238"/>
      <c r="H281" s="238">
        <v>1</v>
      </c>
      <c r="I281" s="200">
        <f t="shared" si="9"/>
        <v>98</v>
      </c>
    </row>
    <row r="282" spans="1:9" ht="15.75" x14ac:dyDescent="0.25">
      <c r="A282" s="124">
        <v>44621</v>
      </c>
      <c r="B282" s="222" t="s">
        <v>26</v>
      </c>
      <c r="C282" s="200">
        <v>66</v>
      </c>
      <c r="D282" s="238">
        <v>141</v>
      </c>
      <c r="E282" s="238">
        <v>147</v>
      </c>
      <c r="F282" s="238">
        <v>76</v>
      </c>
      <c r="G282" s="238"/>
      <c r="H282" s="238">
        <v>33</v>
      </c>
      <c r="I282" s="200">
        <f t="shared" si="9"/>
        <v>463</v>
      </c>
    </row>
    <row r="283" spans="1:9" ht="15.75" x14ac:dyDescent="0.25">
      <c r="A283" s="124">
        <v>44621</v>
      </c>
      <c r="B283" s="222" t="s">
        <v>27</v>
      </c>
      <c r="C283" s="200">
        <v>4</v>
      </c>
      <c r="D283" s="238">
        <v>32</v>
      </c>
      <c r="E283" s="238">
        <v>30</v>
      </c>
      <c r="F283" s="238">
        <v>8</v>
      </c>
      <c r="G283" s="238"/>
      <c r="H283" s="238">
        <v>6</v>
      </c>
      <c r="I283" s="200">
        <f t="shared" si="9"/>
        <v>80</v>
      </c>
    </row>
    <row r="284" spans="1:9" ht="15.75" x14ac:dyDescent="0.25">
      <c r="A284" s="124">
        <v>44621</v>
      </c>
      <c r="B284" s="222" t="s">
        <v>28</v>
      </c>
      <c r="C284" s="200">
        <v>244</v>
      </c>
      <c r="D284" s="238">
        <v>0</v>
      </c>
      <c r="E284" s="238">
        <v>0</v>
      </c>
      <c r="F284" s="238">
        <v>0</v>
      </c>
      <c r="G284" s="238"/>
      <c r="H284" s="238">
        <v>0</v>
      </c>
      <c r="I284" s="200">
        <f t="shared" si="9"/>
        <v>244</v>
      </c>
    </row>
    <row r="285" spans="1:9" ht="15.75" x14ac:dyDescent="0.25">
      <c r="A285" s="124">
        <v>44621</v>
      </c>
      <c r="B285" s="222" t="s">
        <v>29</v>
      </c>
      <c r="C285" s="200">
        <v>61</v>
      </c>
      <c r="D285" s="238">
        <v>93</v>
      </c>
      <c r="E285" s="238">
        <v>389</v>
      </c>
      <c r="F285" s="238">
        <v>25</v>
      </c>
      <c r="G285" s="238"/>
      <c r="H285" s="238">
        <v>3</v>
      </c>
      <c r="I285" s="200">
        <f t="shared" si="9"/>
        <v>571</v>
      </c>
    </row>
    <row r="286" spans="1:9" ht="15.75" x14ac:dyDescent="0.25">
      <c r="A286" s="124">
        <v>44621</v>
      </c>
      <c r="B286" s="222" t="s">
        <v>30</v>
      </c>
      <c r="C286" s="200">
        <v>67</v>
      </c>
      <c r="D286" s="238">
        <v>118</v>
      </c>
      <c r="E286" s="238">
        <v>113</v>
      </c>
      <c r="F286" s="238">
        <v>90</v>
      </c>
      <c r="G286" s="238"/>
      <c r="H286" s="238">
        <v>4</v>
      </c>
      <c r="I286" s="200">
        <f t="shared" si="9"/>
        <v>392</v>
      </c>
    </row>
    <row r="287" spans="1:9" ht="15.75" x14ac:dyDescent="0.25">
      <c r="A287" s="124">
        <v>44621</v>
      </c>
      <c r="B287" s="222" t="s">
        <v>31</v>
      </c>
      <c r="C287" s="200">
        <v>132</v>
      </c>
      <c r="D287" s="238">
        <v>206</v>
      </c>
      <c r="E287" s="238">
        <v>192</v>
      </c>
      <c r="F287" s="238">
        <v>16</v>
      </c>
      <c r="G287" s="238"/>
      <c r="H287" s="238">
        <v>2</v>
      </c>
      <c r="I287" s="200">
        <f t="shared" si="9"/>
        <v>548</v>
      </c>
    </row>
    <row r="288" spans="1:9" ht="15.75" x14ac:dyDescent="0.25">
      <c r="A288" s="124">
        <v>44621</v>
      </c>
      <c r="B288" s="222" t="s">
        <v>40</v>
      </c>
      <c r="C288" s="200">
        <v>3</v>
      </c>
      <c r="D288" s="238">
        <v>0</v>
      </c>
      <c r="E288" s="238">
        <v>0</v>
      </c>
      <c r="F288" s="238">
        <v>0</v>
      </c>
      <c r="G288" s="238"/>
      <c r="H288" s="238">
        <v>0</v>
      </c>
      <c r="I288" s="200">
        <f t="shared" si="9"/>
        <v>3</v>
      </c>
    </row>
    <row r="289" spans="1:9" ht="15.75" x14ac:dyDescent="0.25">
      <c r="A289" s="124">
        <v>44621</v>
      </c>
      <c r="B289" s="222" t="s">
        <v>32</v>
      </c>
      <c r="C289" s="200">
        <v>0</v>
      </c>
      <c r="D289" s="238">
        <v>0</v>
      </c>
      <c r="E289" s="238">
        <v>108</v>
      </c>
      <c r="F289" s="238">
        <v>0</v>
      </c>
      <c r="G289" s="238"/>
      <c r="H289" s="238">
        <v>0</v>
      </c>
      <c r="I289" s="200">
        <f t="shared" si="9"/>
        <v>108</v>
      </c>
    </row>
    <row r="290" spans="1:9" ht="15.75" x14ac:dyDescent="0.25">
      <c r="A290" s="124">
        <v>44621</v>
      </c>
      <c r="B290" s="222" t="s">
        <v>33</v>
      </c>
      <c r="C290" s="200">
        <v>0</v>
      </c>
      <c r="D290" s="238">
        <v>0</v>
      </c>
      <c r="E290" s="238">
        <v>20</v>
      </c>
      <c r="F290" s="238">
        <v>0</v>
      </c>
      <c r="G290" s="238"/>
      <c r="H290" s="238">
        <v>0</v>
      </c>
      <c r="I290" s="200">
        <f t="shared" si="9"/>
        <v>20</v>
      </c>
    </row>
    <row r="291" spans="1:9" ht="15.75" x14ac:dyDescent="0.25">
      <c r="A291" s="124">
        <v>44621</v>
      </c>
      <c r="B291" s="222" t="s">
        <v>34</v>
      </c>
      <c r="C291" s="200">
        <v>0</v>
      </c>
      <c r="D291" s="238">
        <v>0</v>
      </c>
      <c r="E291" s="238">
        <v>0</v>
      </c>
      <c r="F291" s="238">
        <v>0</v>
      </c>
      <c r="G291" s="238"/>
      <c r="H291" s="238">
        <v>0</v>
      </c>
      <c r="I291" s="200">
        <f t="shared" si="9"/>
        <v>0</v>
      </c>
    </row>
    <row r="292" spans="1:9" ht="15.75" x14ac:dyDescent="0.25">
      <c r="A292" s="124">
        <v>44621</v>
      </c>
      <c r="B292" s="222" t="s">
        <v>35</v>
      </c>
      <c r="C292" s="200">
        <v>0</v>
      </c>
      <c r="D292" s="238">
        <v>0</v>
      </c>
      <c r="E292" s="238">
        <v>1</v>
      </c>
      <c r="F292" s="238">
        <v>0</v>
      </c>
      <c r="G292" s="238"/>
      <c r="H292" s="238">
        <v>3</v>
      </c>
      <c r="I292" s="200">
        <f t="shared" si="9"/>
        <v>4</v>
      </c>
    </row>
    <row r="293" spans="1:9" ht="15.75" x14ac:dyDescent="0.25">
      <c r="A293" s="124">
        <v>44621</v>
      </c>
      <c r="B293" s="222" t="s">
        <v>39</v>
      </c>
      <c r="C293" s="200">
        <v>0</v>
      </c>
      <c r="D293" s="238">
        <v>0</v>
      </c>
      <c r="E293" s="238">
        <v>0</v>
      </c>
      <c r="F293" s="238">
        <v>0</v>
      </c>
      <c r="G293" s="238"/>
      <c r="H293" s="238">
        <v>0</v>
      </c>
      <c r="I293" s="200">
        <f t="shared" si="9"/>
        <v>0</v>
      </c>
    </row>
    <row r="294" spans="1:9" ht="15.75" x14ac:dyDescent="0.25">
      <c r="A294" s="124">
        <v>44621</v>
      </c>
      <c r="B294" s="222" t="s">
        <v>36</v>
      </c>
      <c r="C294" s="200">
        <v>0</v>
      </c>
      <c r="D294" s="238">
        <v>1</v>
      </c>
      <c r="E294" s="238">
        <v>0</v>
      </c>
      <c r="F294" s="238">
        <v>0</v>
      </c>
      <c r="G294" s="238"/>
      <c r="H294" s="238">
        <v>0</v>
      </c>
      <c r="I294" s="200">
        <f t="shared" si="9"/>
        <v>1</v>
      </c>
    </row>
    <row r="295" spans="1:9" ht="15.75" x14ac:dyDescent="0.25">
      <c r="A295" s="124">
        <v>44621</v>
      </c>
      <c r="B295" s="222" t="s">
        <v>42</v>
      </c>
      <c r="C295" s="200">
        <v>0</v>
      </c>
      <c r="D295" s="238">
        <v>139</v>
      </c>
      <c r="E295" s="238">
        <v>267</v>
      </c>
      <c r="F295" s="238">
        <v>47</v>
      </c>
      <c r="G295" s="238"/>
      <c r="H295" s="238">
        <v>20</v>
      </c>
      <c r="I295" s="200">
        <f t="shared" si="9"/>
        <v>473</v>
      </c>
    </row>
    <row r="296" spans="1:9" ht="15.75" x14ac:dyDescent="0.25">
      <c r="A296" s="124">
        <v>44621</v>
      </c>
      <c r="B296" s="222" t="s">
        <v>37</v>
      </c>
      <c r="C296" s="200"/>
      <c r="D296" s="238">
        <v>273</v>
      </c>
      <c r="E296" s="238">
        <v>228</v>
      </c>
      <c r="F296" s="238">
        <v>299</v>
      </c>
      <c r="G296" s="238"/>
      <c r="H296" s="238">
        <v>141</v>
      </c>
      <c r="I296" s="200">
        <f t="shared" si="9"/>
        <v>941</v>
      </c>
    </row>
    <row r="297" spans="1:9" ht="15.75" x14ac:dyDescent="0.25">
      <c r="A297" s="125">
        <v>44621</v>
      </c>
      <c r="B297" s="126" t="s">
        <v>38</v>
      </c>
      <c r="C297" s="127">
        <f>SUM(C278:C296)</f>
        <v>1154</v>
      </c>
      <c r="D297" s="128">
        <f>SUM(D278:D296)</f>
        <v>2101</v>
      </c>
      <c r="E297" s="128">
        <f>SUM(E278:E296)</f>
        <v>2841</v>
      </c>
      <c r="F297" s="128">
        <f>SUM(F278:F296)</f>
        <v>828</v>
      </c>
      <c r="G297" s="128"/>
      <c r="H297" s="128">
        <f>SUM(H278:H296)</f>
        <v>319</v>
      </c>
      <c r="I297" s="128">
        <f t="shared" si="9"/>
        <v>7243</v>
      </c>
    </row>
    <row r="298" spans="1:9" ht="15.75" x14ac:dyDescent="0.25">
      <c r="A298" s="121"/>
      <c r="B298" s="122" t="s">
        <v>9</v>
      </c>
      <c r="C298" s="123">
        <f t="shared" ref="C298:I298" si="10">C257+C277+C297</f>
        <v>2935</v>
      </c>
      <c r="D298" s="123">
        <f t="shared" si="10"/>
        <v>5329</v>
      </c>
      <c r="E298" s="123">
        <f t="shared" si="10"/>
        <v>7598</v>
      </c>
      <c r="F298" s="123">
        <f t="shared" si="10"/>
        <v>2485</v>
      </c>
      <c r="G298" s="123"/>
      <c r="H298" s="123">
        <f t="shared" si="10"/>
        <v>880</v>
      </c>
      <c r="I298" s="123">
        <f t="shared" si="10"/>
        <v>19227</v>
      </c>
    </row>
    <row r="299" spans="1:9" ht="15.75" x14ac:dyDescent="0.25">
      <c r="A299" s="124">
        <v>44652</v>
      </c>
      <c r="B299" s="222" t="s">
        <v>22</v>
      </c>
      <c r="C299" s="200">
        <v>321</v>
      </c>
      <c r="D299" s="200">
        <v>691</v>
      </c>
      <c r="E299" s="200">
        <v>483</v>
      </c>
      <c r="F299" s="200">
        <v>71</v>
      </c>
      <c r="G299" s="200"/>
      <c r="H299" s="200">
        <v>12</v>
      </c>
      <c r="I299" s="200">
        <f t="shared" ref="I299:I358" si="11">SUM(C299:H299)</f>
        <v>1578</v>
      </c>
    </row>
    <row r="300" spans="1:9" ht="15.75" x14ac:dyDescent="0.25">
      <c r="A300" s="124">
        <v>44653</v>
      </c>
      <c r="B300" s="222" t="s">
        <v>23</v>
      </c>
      <c r="C300" s="200">
        <v>123</v>
      </c>
      <c r="D300" s="238">
        <v>126</v>
      </c>
      <c r="E300" s="238">
        <v>462</v>
      </c>
      <c r="F300" s="238">
        <v>139</v>
      </c>
      <c r="G300" s="238"/>
      <c r="H300" s="238">
        <v>65</v>
      </c>
      <c r="I300" s="200">
        <f t="shared" si="11"/>
        <v>915</v>
      </c>
    </row>
    <row r="301" spans="1:9" ht="15.75" x14ac:dyDescent="0.25">
      <c r="A301" s="124">
        <v>44654</v>
      </c>
      <c r="B301" s="222" t="s">
        <v>24</v>
      </c>
      <c r="C301" s="200">
        <v>3</v>
      </c>
      <c r="D301" s="238">
        <v>49</v>
      </c>
      <c r="E301" s="238">
        <v>70</v>
      </c>
      <c r="F301" s="238">
        <v>1</v>
      </c>
      <c r="G301" s="238"/>
      <c r="H301" s="238">
        <v>7</v>
      </c>
      <c r="I301" s="200">
        <f t="shared" si="11"/>
        <v>130</v>
      </c>
    </row>
    <row r="302" spans="1:9" ht="15.75" x14ac:dyDescent="0.25">
      <c r="A302" s="124">
        <v>44655</v>
      </c>
      <c r="B302" s="222" t="s">
        <v>25</v>
      </c>
      <c r="C302" s="200">
        <v>11</v>
      </c>
      <c r="D302" s="238">
        <v>55</v>
      </c>
      <c r="E302" s="238">
        <v>69</v>
      </c>
      <c r="F302" s="238">
        <v>2</v>
      </c>
      <c r="G302" s="238"/>
      <c r="H302" s="238">
        <v>0</v>
      </c>
      <c r="I302" s="200">
        <f t="shared" si="11"/>
        <v>137</v>
      </c>
    </row>
    <row r="303" spans="1:9" ht="15.75" x14ac:dyDescent="0.25">
      <c r="A303" s="124">
        <v>44656</v>
      </c>
      <c r="B303" s="222" t="s">
        <v>26</v>
      </c>
      <c r="C303" s="200">
        <v>109</v>
      </c>
      <c r="D303" s="238">
        <v>91</v>
      </c>
      <c r="E303" s="238">
        <v>110</v>
      </c>
      <c r="F303" s="238">
        <v>31</v>
      </c>
      <c r="G303" s="238"/>
      <c r="H303" s="238">
        <v>20</v>
      </c>
      <c r="I303" s="200">
        <f t="shared" si="11"/>
        <v>361</v>
      </c>
    </row>
    <row r="304" spans="1:9" ht="15.75" x14ac:dyDescent="0.25">
      <c r="A304" s="124">
        <v>44657</v>
      </c>
      <c r="B304" s="222" t="s">
        <v>27</v>
      </c>
      <c r="C304" s="200">
        <v>0</v>
      </c>
      <c r="D304" s="238">
        <v>6</v>
      </c>
      <c r="E304" s="238">
        <v>23</v>
      </c>
      <c r="F304" s="238">
        <v>3</v>
      </c>
      <c r="G304" s="238"/>
      <c r="H304" s="238">
        <v>1</v>
      </c>
      <c r="I304" s="200">
        <f t="shared" si="11"/>
        <v>33</v>
      </c>
    </row>
    <row r="305" spans="1:9" ht="15.75" x14ac:dyDescent="0.25">
      <c r="A305" s="124">
        <v>44658</v>
      </c>
      <c r="B305" s="222" t="s">
        <v>28</v>
      </c>
      <c r="C305" s="200">
        <v>207</v>
      </c>
      <c r="D305" s="238">
        <v>1</v>
      </c>
      <c r="E305" s="238">
        <v>0</v>
      </c>
      <c r="F305" s="238">
        <v>0</v>
      </c>
      <c r="G305" s="238"/>
      <c r="H305" s="238">
        <v>0</v>
      </c>
      <c r="I305" s="200">
        <f t="shared" si="11"/>
        <v>208</v>
      </c>
    </row>
    <row r="306" spans="1:9" ht="15.75" x14ac:dyDescent="0.25">
      <c r="A306" s="124">
        <v>44659</v>
      </c>
      <c r="B306" s="222" t="s">
        <v>29</v>
      </c>
      <c r="C306" s="200">
        <v>69</v>
      </c>
      <c r="D306" s="238">
        <v>42</v>
      </c>
      <c r="E306" s="238">
        <v>302</v>
      </c>
      <c r="F306" s="238">
        <v>23</v>
      </c>
      <c r="G306" s="238"/>
      <c r="H306" s="238">
        <v>3</v>
      </c>
      <c r="I306" s="200">
        <f t="shared" si="11"/>
        <v>439</v>
      </c>
    </row>
    <row r="307" spans="1:9" ht="15.75" x14ac:dyDescent="0.25">
      <c r="A307" s="124">
        <v>44660</v>
      </c>
      <c r="B307" s="222" t="s">
        <v>30</v>
      </c>
      <c r="C307" s="200">
        <v>51</v>
      </c>
      <c r="D307" s="238">
        <v>93</v>
      </c>
      <c r="E307" s="238">
        <v>76</v>
      </c>
      <c r="F307" s="238">
        <v>47</v>
      </c>
      <c r="G307" s="238"/>
      <c r="H307" s="238">
        <v>2</v>
      </c>
      <c r="I307" s="200">
        <f t="shared" si="11"/>
        <v>269</v>
      </c>
    </row>
    <row r="308" spans="1:9" ht="15.75" x14ac:dyDescent="0.25">
      <c r="A308" s="124">
        <v>44661</v>
      </c>
      <c r="B308" s="222" t="s">
        <v>31</v>
      </c>
      <c r="C308" s="200">
        <v>107</v>
      </c>
      <c r="D308" s="238">
        <v>145</v>
      </c>
      <c r="E308" s="238">
        <v>111</v>
      </c>
      <c r="F308" s="238">
        <v>11</v>
      </c>
      <c r="G308" s="238"/>
      <c r="H308" s="238">
        <v>3</v>
      </c>
      <c r="I308" s="200">
        <f t="shared" si="11"/>
        <v>377</v>
      </c>
    </row>
    <row r="309" spans="1:9" ht="15.75" x14ac:dyDescent="0.25">
      <c r="A309" s="124">
        <v>44662</v>
      </c>
      <c r="B309" s="222" t="s">
        <v>40</v>
      </c>
      <c r="C309" s="200">
        <v>2</v>
      </c>
      <c r="D309" s="238">
        <v>74</v>
      </c>
      <c r="E309" s="238">
        <v>90</v>
      </c>
      <c r="F309" s="238">
        <v>142</v>
      </c>
      <c r="G309" s="238"/>
      <c r="H309" s="238">
        <v>7</v>
      </c>
      <c r="I309" s="200">
        <f t="shared" si="11"/>
        <v>315</v>
      </c>
    </row>
    <row r="310" spans="1:9" ht="15.75" x14ac:dyDescent="0.25">
      <c r="A310" s="124">
        <v>44663</v>
      </c>
      <c r="B310" s="222" t="s">
        <v>32</v>
      </c>
      <c r="C310" s="200">
        <v>0</v>
      </c>
      <c r="D310" s="238">
        <v>0</v>
      </c>
      <c r="E310" s="238">
        <v>117</v>
      </c>
      <c r="F310" s="238">
        <v>0</v>
      </c>
      <c r="G310" s="238"/>
      <c r="H310" s="238">
        <v>0</v>
      </c>
      <c r="I310" s="200">
        <f t="shared" si="11"/>
        <v>117</v>
      </c>
    </row>
    <row r="311" spans="1:9" ht="15.75" x14ac:dyDescent="0.25">
      <c r="A311" s="124">
        <v>44664</v>
      </c>
      <c r="B311" s="222" t="s">
        <v>33</v>
      </c>
      <c r="C311" s="200">
        <v>0</v>
      </c>
      <c r="D311" s="238">
        <v>0</v>
      </c>
      <c r="E311" s="238">
        <v>17</v>
      </c>
      <c r="F311" s="238">
        <v>0</v>
      </c>
      <c r="G311" s="238"/>
      <c r="H311" s="238">
        <v>0</v>
      </c>
      <c r="I311" s="200">
        <f t="shared" si="11"/>
        <v>17</v>
      </c>
    </row>
    <row r="312" spans="1:9" ht="15.75" x14ac:dyDescent="0.25">
      <c r="A312" s="124">
        <v>44665</v>
      </c>
      <c r="B312" s="222" t="s">
        <v>34</v>
      </c>
      <c r="C312" s="200">
        <v>0</v>
      </c>
      <c r="D312" s="238">
        <v>0</v>
      </c>
      <c r="E312" s="238">
        <v>1</v>
      </c>
      <c r="F312" s="238">
        <v>0</v>
      </c>
      <c r="G312" s="238"/>
      <c r="H312" s="238">
        <v>0</v>
      </c>
      <c r="I312" s="200">
        <f t="shared" si="11"/>
        <v>1</v>
      </c>
    </row>
    <row r="313" spans="1:9" ht="15.75" x14ac:dyDescent="0.25">
      <c r="A313" s="124">
        <v>44666</v>
      </c>
      <c r="B313" s="222" t="s">
        <v>35</v>
      </c>
      <c r="C313" s="200">
        <v>0</v>
      </c>
      <c r="D313" s="238">
        <v>1</v>
      </c>
      <c r="E313" s="238">
        <v>3</v>
      </c>
      <c r="F313" s="238">
        <v>0</v>
      </c>
      <c r="G313" s="238"/>
      <c r="H313" s="238">
        <v>2</v>
      </c>
      <c r="I313" s="200">
        <f t="shared" si="11"/>
        <v>6</v>
      </c>
    </row>
    <row r="314" spans="1:9" ht="15.75" x14ac:dyDescent="0.25">
      <c r="A314" s="124">
        <v>44667</v>
      </c>
      <c r="B314" s="222" t="s">
        <v>39</v>
      </c>
      <c r="C314" s="200">
        <v>0</v>
      </c>
      <c r="D314" s="238">
        <v>114</v>
      </c>
      <c r="E314" s="238">
        <v>68</v>
      </c>
      <c r="F314" s="238">
        <v>0</v>
      </c>
      <c r="G314" s="238"/>
      <c r="H314" s="238">
        <v>1</v>
      </c>
      <c r="I314" s="200">
        <f t="shared" si="11"/>
        <v>183</v>
      </c>
    </row>
    <row r="315" spans="1:9" ht="15.75" x14ac:dyDescent="0.25">
      <c r="A315" s="124">
        <v>44668</v>
      </c>
      <c r="B315" s="222" t="s">
        <v>36</v>
      </c>
      <c r="C315" s="200">
        <v>0</v>
      </c>
      <c r="D315" s="238">
        <v>0</v>
      </c>
      <c r="E315" s="238">
        <v>1</v>
      </c>
      <c r="F315" s="238">
        <v>0</v>
      </c>
      <c r="G315" s="238"/>
      <c r="H315" s="238">
        <v>0</v>
      </c>
      <c r="I315" s="200">
        <f t="shared" si="11"/>
        <v>1</v>
      </c>
    </row>
    <row r="316" spans="1:9" ht="15.75" x14ac:dyDescent="0.25">
      <c r="A316" s="124">
        <v>44669</v>
      </c>
      <c r="B316" s="222" t="s">
        <v>42</v>
      </c>
      <c r="C316" s="200">
        <v>0</v>
      </c>
      <c r="D316" s="238">
        <v>62</v>
      </c>
      <c r="E316" s="238">
        <v>140</v>
      </c>
      <c r="F316" s="238">
        <v>16</v>
      </c>
      <c r="G316" s="238"/>
      <c r="H316" s="238">
        <v>5</v>
      </c>
      <c r="I316" s="200">
        <f t="shared" si="11"/>
        <v>223</v>
      </c>
    </row>
    <row r="317" spans="1:9" ht="15.75" x14ac:dyDescent="0.25">
      <c r="A317" s="124">
        <v>44670</v>
      </c>
      <c r="B317" s="222" t="s">
        <v>37</v>
      </c>
      <c r="C317" s="200">
        <v>0</v>
      </c>
      <c r="D317" s="238">
        <v>52</v>
      </c>
      <c r="E317" s="238">
        <v>115</v>
      </c>
      <c r="F317" s="238">
        <v>12</v>
      </c>
      <c r="G317" s="238"/>
      <c r="H317" s="238">
        <v>89</v>
      </c>
      <c r="I317" s="200">
        <f t="shared" si="11"/>
        <v>268</v>
      </c>
    </row>
    <row r="318" spans="1:9" ht="15.75" x14ac:dyDescent="0.25">
      <c r="A318" s="125">
        <v>44671</v>
      </c>
      <c r="B318" s="126" t="s">
        <v>38</v>
      </c>
      <c r="C318" s="127">
        <f>SUM(C299:C317)</f>
        <v>1003</v>
      </c>
      <c r="D318" s="128">
        <f>SUM(D299:D317)</f>
        <v>1602</v>
      </c>
      <c r="E318" s="128">
        <f>SUM(E299:E317)</f>
        <v>2258</v>
      </c>
      <c r="F318" s="128">
        <f>SUM(F299:F317)</f>
        <v>498</v>
      </c>
      <c r="G318" s="128"/>
      <c r="H318" s="128">
        <f>SUM(H299:H317)</f>
        <v>217</v>
      </c>
      <c r="I318" s="128">
        <f>SUM(C318:H318)</f>
        <v>5578</v>
      </c>
    </row>
    <row r="319" spans="1:9" ht="15.75" x14ac:dyDescent="0.25">
      <c r="A319" s="124">
        <v>44682</v>
      </c>
      <c r="B319" s="222" t="s">
        <v>22</v>
      </c>
      <c r="C319" s="200">
        <v>344</v>
      </c>
      <c r="D319" s="200">
        <v>694</v>
      </c>
      <c r="E319" s="200">
        <v>617</v>
      </c>
      <c r="F319" s="200">
        <v>68</v>
      </c>
      <c r="G319" s="200"/>
      <c r="H319" s="200">
        <v>33</v>
      </c>
      <c r="I319" s="200">
        <f t="shared" si="11"/>
        <v>1756</v>
      </c>
    </row>
    <row r="320" spans="1:9" ht="15.75" x14ac:dyDescent="0.25">
      <c r="A320" s="124">
        <v>44683</v>
      </c>
      <c r="B320" s="222" t="s">
        <v>23</v>
      </c>
      <c r="C320" s="200">
        <v>271</v>
      </c>
      <c r="D320" s="238">
        <v>184</v>
      </c>
      <c r="E320" s="238">
        <v>497</v>
      </c>
      <c r="F320" s="238">
        <v>186</v>
      </c>
      <c r="G320" s="238"/>
      <c r="H320" s="238">
        <v>92</v>
      </c>
      <c r="I320" s="200">
        <f t="shared" si="11"/>
        <v>1230</v>
      </c>
    </row>
    <row r="321" spans="1:9" ht="15.75" x14ac:dyDescent="0.25">
      <c r="A321" s="124">
        <v>44684</v>
      </c>
      <c r="B321" s="222" t="s">
        <v>24</v>
      </c>
      <c r="C321" s="200">
        <v>6</v>
      </c>
      <c r="D321" s="238">
        <v>69</v>
      </c>
      <c r="E321" s="238">
        <v>152</v>
      </c>
      <c r="F321" s="238">
        <v>6</v>
      </c>
      <c r="G321" s="238"/>
      <c r="H321" s="238">
        <v>1</v>
      </c>
      <c r="I321" s="200">
        <f t="shared" si="11"/>
        <v>234</v>
      </c>
    </row>
    <row r="322" spans="1:9" ht="15.75" x14ac:dyDescent="0.25">
      <c r="A322" s="124">
        <v>44685</v>
      </c>
      <c r="B322" s="222" t="s">
        <v>25</v>
      </c>
      <c r="C322" s="200">
        <v>20</v>
      </c>
      <c r="D322" s="238">
        <v>49</v>
      </c>
      <c r="E322" s="238">
        <v>68</v>
      </c>
      <c r="F322" s="238">
        <v>1</v>
      </c>
      <c r="G322" s="238"/>
      <c r="H322" s="238">
        <v>2</v>
      </c>
      <c r="I322" s="200">
        <f t="shared" si="11"/>
        <v>140</v>
      </c>
    </row>
    <row r="323" spans="1:9" ht="15.75" x14ac:dyDescent="0.25">
      <c r="A323" s="124">
        <v>44686</v>
      </c>
      <c r="B323" s="222" t="s">
        <v>26</v>
      </c>
      <c r="C323" s="200">
        <v>107</v>
      </c>
      <c r="D323" s="238">
        <v>12</v>
      </c>
      <c r="E323" s="238">
        <v>338</v>
      </c>
      <c r="F323" s="238">
        <v>72</v>
      </c>
      <c r="G323" s="238"/>
      <c r="H323" s="238">
        <v>17</v>
      </c>
      <c r="I323" s="200">
        <f t="shared" si="11"/>
        <v>546</v>
      </c>
    </row>
    <row r="324" spans="1:9" ht="15.75" x14ac:dyDescent="0.25">
      <c r="A324" s="124">
        <v>44687</v>
      </c>
      <c r="B324" s="222" t="s">
        <v>27</v>
      </c>
      <c r="C324" s="200">
        <v>6</v>
      </c>
      <c r="D324" s="238">
        <v>124</v>
      </c>
      <c r="E324" s="238">
        <v>24</v>
      </c>
      <c r="F324" s="238">
        <v>2</v>
      </c>
      <c r="G324" s="238"/>
      <c r="H324" s="238">
        <v>1</v>
      </c>
      <c r="I324" s="200">
        <f t="shared" si="11"/>
        <v>157</v>
      </c>
    </row>
    <row r="325" spans="1:9" ht="15.75" x14ac:dyDescent="0.25">
      <c r="A325" s="124">
        <v>44688</v>
      </c>
      <c r="B325" s="222" t="s">
        <v>28</v>
      </c>
      <c r="C325" s="200">
        <v>267</v>
      </c>
      <c r="D325" s="238">
        <v>7</v>
      </c>
      <c r="E325" s="238">
        <v>0</v>
      </c>
      <c r="F325" s="238">
        <v>0</v>
      </c>
      <c r="G325" s="238"/>
      <c r="H325" s="238">
        <v>0</v>
      </c>
      <c r="I325" s="200">
        <f t="shared" si="11"/>
        <v>274</v>
      </c>
    </row>
    <row r="326" spans="1:9" ht="15.75" x14ac:dyDescent="0.25">
      <c r="A326" s="124">
        <v>44689</v>
      </c>
      <c r="B326" s="222" t="s">
        <v>29</v>
      </c>
      <c r="C326" s="200">
        <v>71</v>
      </c>
      <c r="D326" s="238">
        <v>36</v>
      </c>
      <c r="E326" s="238">
        <v>339</v>
      </c>
      <c r="F326" s="238">
        <v>26</v>
      </c>
      <c r="G326" s="238"/>
      <c r="H326" s="238">
        <v>2</v>
      </c>
      <c r="I326" s="200">
        <f t="shared" si="11"/>
        <v>474</v>
      </c>
    </row>
    <row r="327" spans="1:9" ht="15.75" x14ac:dyDescent="0.25">
      <c r="A327" s="124">
        <v>44690</v>
      </c>
      <c r="B327" s="222" t="s">
        <v>30</v>
      </c>
      <c r="C327" s="200">
        <v>51</v>
      </c>
      <c r="D327" s="238">
        <v>134</v>
      </c>
      <c r="E327" s="238">
        <v>101</v>
      </c>
      <c r="F327" s="238">
        <v>40</v>
      </c>
      <c r="G327" s="238"/>
      <c r="H327" s="238">
        <v>5</v>
      </c>
      <c r="I327" s="200">
        <f t="shared" si="11"/>
        <v>331</v>
      </c>
    </row>
    <row r="328" spans="1:9" ht="15.75" x14ac:dyDescent="0.25">
      <c r="A328" s="124">
        <v>44691</v>
      </c>
      <c r="B328" s="222" t="s">
        <v>31</v>
      </c>
      <c r="C328" s="200">
        <v>104</v>
      </c>
      <c r="D328" s="238">
        <v>122</v>
      </c>
      <c r="E328" s="238">
        <v>150</v>
      </c>
      <c r="F328" s="238">
        <v>13</v>
      </c>
      <c r="G328" s="238"/>
      <c r="H328" s="238">
        <v>0</v>
      </c>
      <c r="I328" s="200">
        <f t="shared" si="11"/>
        <v>389</v>
      </c>
    </row>
    <row r="329" spans="1:9" ht="15.75" x14ac:dyDescent="0.25">
      <c r="A329" s="124">
        <v>44692</v>
      </c>
      <c r="B329" s="222" t="s">
        <v>40</v>
      </c>
      <c r="C329" s="200">
        <v>17</v>
      </c>
      <c r="D329" s="238">
        <v>74</v>
      </c>
      <c r="E329" s="238">
        <v>197</v>
      </c>
      <c r="F329" s="238">
        <v>212</v>
      </c>
      <c r="G329" s="238"/>
      <c r="H329" s="238">
        <v>26</v>
      </c>
      <c r="I329" s="200">
        <f t="shared" si="11"/>
        <v>526</v>
      </c>
    </row>
    <row r="330" spans="1:9" ht="15.75" x14ac:dyDescent="0.25">
      <c r="A330" s="124">
        <v>44693</v>
      </c>
      <c r="B330" s="222" t="s">
        <v>32</v>
      </c>
      <c r="C330" s="200">
        <v>0</v>
      </c>
      <c r="D330" s="238">
        <v>0</v>
      </c>
      <c r="E330" s="238">
        <v>113</v>
      </c>
      <c r="F330" s="238"/>
      <c r="G330" s="238"/>
      <c r="H330" s="238">
        <v>0</v>
      </c>
      <c r="I330" s="200">
        <f t="shared" si="11"/>
        <v>113</v>
      </c>
    </row>
    <row r="331" spans="1:9" ht="15.75" x14ac:dyDescent="0.25">
      <c r="A331" s="124">
        <v>44694</v>
      </c>
      <c r="B331" s="222" t="s">
        <v>33</v>
      </c>
      <c r="C331" s="200">
        <v>0</v>
      </c>
      <c r="D331" s="238">
        <v>0</v>
      </c>
      <c r="E331" s="238">
        <v>4</v>
      </c>
      <c r="F331" s="238"/>
      <c r="G331" s="238"/>
      <c r="H331" s="238">
        <v>0</v>
      </c>
      <c r="I331" s="200">
        <f t="shared" si="11"/>
        <v>4</v>
      </c>
    </row>
    <row r="332" spans="1:9" ht="15.75" x14ac:dyDescent="0.25">
      <c r="A332" s="124">
        <v>44695</v>
      </c>
      <c r="B332" s="222" t="s">
        <v>34</v>
      </c>
      <c r="C332" s="200">
        <v>0</v>
      </c>
      <c r="D332" s="238">
        <v>0</v>
      </c>
      <c r="E332" s="238">
        <v>0</v>
      </c>
      <c r="F332" s="238"/>
      <c r="G332" s="238"/>
      <c r="H332" s="238">
        <v>0</v>
      </c>
      <c r="I332" s="200">
        <f t="shared" si="11"/>
        <v>0</v>
      </c>
    </row>
    <row r="333" spans="1:9" ht="15.75" x14ac:dyDescent="0.25">
      <c r="A333" s="124">
        <v>44696</v>
      </c>
      <c r="B333" s="222" t="s">
        <v>35</v>
      </c>
      <c r="C333" s="200">
        <v>0</v>
      </c>
      <c r="D333" s="238">
        <v>1</v>
      </c>
      <c r="E333" s="238">
        <v>1</v>
      </c>
      <c r="F333" s="238"/>
      <c r="G333" s="238"/>
      <c r="H333" s="238">
        <v>1</v>
      </c>
      <c r="I333" s="200">
        <f t="shared" si="11"/>
        <v>3</v>
      </c>
    </row>
    <row r="334" spans="1:9" ht="15.75" x14ac:dyDescent="0.25">
      <c r="A334" s="124">
        <v>44697</v>
      </c>
      <c r="B334" s="222" t="s">
        <v>39</v>
      </c>
      <c r="C334" s="200">
        <v>0</v>
      </c>
      <c r="D334" s="238">
        <v>199</v>
      </c>
      <c r="E334" s="238">
        <v>105</v>
      </c>
      <c r="F334" s="238"/>
      <c r="G334" s="238"/>
      <c r="H334" s="238">
        <v>0</v>
      </c>
      <c r="I334" s="200">
        <f t="shared" si="11"/>
        <v>304</v>
      </c>
    </row>
    <row r="335" spans="1:9" ht="15.75" x14ac:dyDescent="0.25">
      <c r="A335" s="124">
        <v>44698</v>
      </c>
      <c r="B335" s="222" t="s">
        <v>36</v>
      </c>
      <c r="C335" s="200">
        <v>2</v>
      </c>
      <c r="D335" s="238">
        <v>0</v>
      </c>
      <c r="E335" s="238">
        <v>3</v>
      </c>
      <c r="F335" s="238">
        <v>1</v>
      </c>
      <c r="G335" s="238"/>
      <c r="H335" s="238">
        <v>0</v>
      </c>
      <c r="I335" s="200">
        <f t="shared" si="11"/>
        <v>6</v>
      </c>
    </row>
    <row r="336" spans="1:9" ht="15.75" x14ac:dyDescent="0.25">
      <c r="A336" s="124">
        <v>44699</v>
      </c>
      <c r="B336" s="222" t="s">
        <v>42</v>
      </c>
      <c r="C336" s="200">
        <v>0</v>
      </c>
      <c r="D336" s="238">
        <v>41</v>
      </c>
      <c r="E336" s="238">
        <v>73</v>
      </c>
      <c r="F336" s="238">
        <v>11</v>
      </c>
      <c r="G336" s="238"/>
      <c r="H336" s="238">
        <v>3</v>
      </c>
      <c r="I336" s="200">
        <f t="shared" si="11"/>
        <v>128</v>
      </c>
    </row>
    <row r="337" spans="1:9" ht="15.75" x14ac:dyDescent="0.25">
      <c r="A337" s="124">
        <v>44700</v>
      </c>
      <c r="B337" s="222" t="s">
        <v>37</v>
      </c>
      <c r="C337" s="200">
        <v>0</v>
      </c>
      <c r="D337" s="238"/>
      <c r="E337" s="238">
        <v>154</v>
      </c>
      <c r="F337" s="238">
        <v>3</v>
      </c>
      <c r="G337" s="238"/>
      <c r="H337" s="238">
        <v>176</v>
      </c>
      <c r="I337" s="200">
        <f t="shared" si="11"/>
        <v>333</v>
      </c>
    </row>
    <row r="338" spans="1:9" ht="15.75" x14ac:dyDescent="0.25">
      <c r="A338" s="125">
        <v>44701</v>
      </c>
      <c r="B338" s="126" t="s">
        <v>38</v>
      </c>
      <c r="C338" s="127">
        <f>SUM(C319:C337)</f>
        <v>1266</v>
      </c>
      <c r="D338" s="128">
        <f>SUM(D319:D337)</f>
        <v>1746</v>
      </c>
      <c r="E338" s="128">
        <f>SUM(E319:E337)</f>
        <v>2936</v>
      </c>
      <c r="F338" s="128">
        <f>SUM(F319:F337)</f>
        <v>641</v>
      </c>
      <c r="G338" s="128"/>
      <c r="H338" s="128">
        <f>SUM(H319:H337)</f>
        <v>359</v>
      </c>
      <c r="I338" s="128">
        <f t="shared" si="11"/>
        <v>6948</v>
      </c>
    </row>
    <row r="339" spans="1:9" ht="15.75" x14ac:dyDescent="0.25">
      <c r="A339" s="124">
        <v>44713</v>
      </c>
      <c r="B339" s="222" t="s">
        <v>22</v>
      </c>
      <c r="C339" s="200">
        <v>353</v>
      </c>
      <c r="D339" s="200">
        <v>741</v>
      </c>
      <c r="E339" s="200">
        <v>752</v>
      </c>
      <c r="F339" s="200">
        <v>77</v>
      </c>
      <c r="G339" s="200"/>
      <c r="H339" s="200">
        <v>25</v>
      </c>
      <c r="I339" s="200">
        <f t="shared" si="11"/>
        <v>1948</v>
      </c>
    </row>
    <row r="340" spans="1:9" ht="15.75" x14ac:dyDescent="0.25">
      <c r="A340" s="124">
        <v>44714</v>
      </c>
      <c r="B340" s="222" t="s">
        <v>23</v>
      </c>
      <c r="C340" s="200">
        <v>172</v>
      </c>
      <c r="D340" s="238">
        <v>168</v>
      </c>
      <c r="E340" s="238">
        <v>509</v>
      </c>
      <c r="F340" s="238">
        <v>273</v>
      </c>
      <c r="G340" s="238"/>
      <c r="H340" s="238">
        <v>138</v>
      </c>
      <c r="I340" s="200">
        <f t="shared" si="11"/>
        <v>1260</v>
      </c>
    </row>
    <row r="341" spans="1:9" ht="15.75" x14ac:dyDescent="0.25">
      <c r="A341" s="124">
        <v>44715</v>
      </c>
      <c r="B341" s="222" t="s">
        <v>24</v>
      </c>
      <c r="C341" s="200">
        <v>3</v>
      </c>
      <c r="D341" s="238">
        <v>94</v>
      </c>
      <c r="E341" s="238">
        <v>142</v>
      </c>
      <c r="F341" s="238">
        <v>5</v>
      </c>
      <c r="G341" s="238"/>
      <c r="H341" s="238">
        <v>5</v>
      </c>
      <c r="I341" s="200">
        <f t="shared" si="11"/>
        <v>249</v>
      </c>
    </row>
    <row r="342" spans="1:9" ht="15.75" x14ac:dyDescent="0.25">
      <c r="A342" s="124">
        <v>44716</v>
      </c>
      <c r="B342" s="222" t="s">
        <v>25</v>
      </c>
      <c r="C342" s="200">
        <v>14</v>
      </c>
      <c r="D342" s="238">
        <v>35</v>
      </c>
      <c r="E342" s="238">
        <v>56</v>
      </c>
      <c r="F342" s="238">
        <v>1</v>
      </c>
      <c r="G342" s="238"/>
      <c r="H342" s="238">
        <v>0</v>
      </c>
      <c r="I342" s="200">
        <f t="shared" si="11"/>
        <v>106</v>
      </c>
    </row>
    <row r="343" spans="1:9" ht="15.75" x14ac:dyDescent="0.25">
      <c r="A343" s="124">
        <v>44717</v>
      </c>
      <c r="B343" s="222" t="s">
        <v>26</v>
      </c>
      <c r="C343" s="200">
        <v>181</v>
      </c>
      <c r="D343" s="238">
        <v>95</v>
      </c>
      <c r="E343" s="238">
        <v>222</v>
      </c>
      <c r="F343" s="238">
        <v>60</v>
      </c>
      <c r="G343" s="238"/>
      <c r="H343" s="238">
        <v>38</v>
      </c>
      <c r="I343" s="200">
        <f t="shared" si="11"/>
        <v>596</v>
      </c>
    </row>
    <row r="344" spans="1:9" ht="15.75" x14ac:dyDescent="0.25">
      <c r="A344" s="124">
        <v>44718</v>
      </c>
      <c r="B344" s="222" t="s">
        <v>27</v>
      </c>
      <c r="C344" s="200">
        <v>5</v>
      </c>
      <c r="D344" s="238">
        <v>22</v>
      </c>
      <c r="E344" s="238">
        <v>30</v>
      </c>
      <c r="F344" s="238">
        <v>2</v>
      </c>
      <c r="G344" s="238"/>
      <c r="H344" s="238">
        <v>4</v>
      </c>
      <c r="I344" s="200">
        <f t="shared" si="11"/>
        <v>63</v>
      </c>
    </row>
    <row r="345" spans="1:9" ht="15.75" x14ac:dyDescent="0.25">
      <c r="A345" s="124">
        <v>44719</v>
      </c>
      <c r="B345" s="222" t="s">
        <v>28</v>
      </c>
      <c r="C345" s="200">
        <v>217</v>
      </c>
      <c r="D345" s="238">
        <v>0</v>
      </c>
      <c r="E345" s="238">
        <v>0</v>
      </c>
      <c r="F345" s="238">
        <v>0</v>
      </c>
      <c r="G345" s="238"/>
      <c r="H345" s="238">
        <v>0</v>
      </c>
      <c r="I345" s="200">
        <f t="shared" si="11"/>
        <v>217</v>
      </c>
    </row>
    <row r="346" spans="1:9" ht="15.75" x14ac:dyDescent="0.25">
      <c r="A346" s="124">
        <v>44720</v>
      </c>
      <c r="B346" s="222" t="s">
        <v>29</v>
      </c>
      <c r="C346" s="200">
        <v>72</v>
      </c>
      <c r="D346" s="238">
        <v>37</v>
      </c>
      <c r="E346" s="238">
        <v>364</v>
      </c>
      <c r="F346" s="238">
        <v>30</v>
      </c>
      <c r="G346" s="238"/>
      <c r="H346" s="238">
        <v>6</v>
      </c>
      <c r="I346" s="200">
        <f t="shared" si="11"/>
        <v>509</v>
      </c>
    </row>
    <row r="347" spans="1:9" ht="15.75" x14ac:dyDescent="0.25">
      <c r="A347" s="124">
        <v>44721</v>
      </c>
      <c r="B347" s="222" t="s">
        <v>30</v>
      </c>
      <c r="C347" s="200">
        <v>54</v>
      </c>
      <c r="D347" s="238">
        <v>136</v>
      </c>
      <c r="E347" s="238">
        <v>129</v>
      </c>
      <c r="F347" s="238">
        <v>36</v>
      </c>
      <c r="G347" s="238"/>
      <c r="H347" s="238">
        <v>2</v>
      </c>
      <c r="I347" s="200">
        <f t="shared" si="11"/>
        <v>357</v>
      </c>
    </row>
    <row r="348" spans="1:9" ht="15.75" x14ac:dyDescent="0.25">
      <c r="A348" s="124">
        <v>44722</v>
      </c>
      <c r="B348" s="222" t="s">
        <v>31</v>
      </c>
      <c r="C348" s="200">
        <v>97</v>
      </c>
      <c r="D348" s="238">
        <v>82</v>
      </c>
      <c r="E348" s="238">
        <v>146</v>
      </c>
      <c r="F348" s="238">
        <v>9</v>
      </c>
      <c r="G348" s="238"/>
      <c r="H348" s="238">
        <v>0</v>
      </c>
      <c r="I348" s="200">
        <f t="shared" si="11"/>
        <v>334</v>
      </c>
    </row>
    <row r="349" spans="1:9" ht="15.75" x14ac:dyDescent="0.25">
      <c r="A349" s="124">
        <v>44723</v>
      </c>
      <c r="B349" s="222" t="s">
        <v>40</v>
      </c>
      <c r="C349" s="200">
        <v>6</v>
      </c>
      <c r="D349" s="238">
        <v>130</v>
      </c>
      <c r="E349" s="238">
        <v>327</v>
      </c>
      <c r="F349" s="238">
        <v>426</v>
      </c>
      <c r="G349" s="238"/>
      <c r="H349" s="238">
        <v>76</v>
      </c>
      <c r="I349" s="200">
        <f t="shared" si="11"/>
        <v>965</v>
      </c>
    </row>
    <row r="350" spans="1:9" ht="15.75" x14ac:dyDescent="0.25">
      <c r="A350" s="124">
        <v>44724</v>
      </c>
      <c r="B350" s="222" t="s">
        <v>32</v>
      </c>
      <c r="C350" s="200">
        <v>0</v>
      </c>
      <c r="D350" s="238">
        <v>0</v>
      </c>
      <c r="E350" s="238">
        <v>85</v>
      </c>
      <c r="F350" s="238">
        <v>0</v>
      </c>
      <c r="G350" s="238"/>
      <c r="H350" s="238">
        <v>0</v>
      </c>
      <c r="I350" s="200">
        <f t="shared" si="11"/>
        <v>85</v>
      </c>
    </row>
    <row r="351" spans="1:9" ht="15.75" x14ac:dyDescent="0.25">
      <c r="A351" s="124">
        <v>44725</v>
      </c>
      <c r="B351" s="222" t="s">
        <v>33</v>
      </c>
      <c r="C351" s="200">
        <v>0</v>
      </c>
      <c r="D351" s="238">
        <v>0</v>
      </c>
      <c r="E351" s="238">
        <v>5</v>
      </c>
      <c r="F351" s="238">
        <v>0</v>
      </c>
      <c r="G351" s="238"/>
      <c r="H351" s="238">
        <v>0</v>
      </c>
      <c r="I351" s="200">
        <f t="shared" si="11"/>
        <v>5</v>
      </c>
    </row>
    <row r="352" spans="1:9" ht="15.75" x14ac:dyDescent="0.25">
      <c r="A352" s="124">
        <v>44726</v>
      </c>
      <c r="B352" s="222" t="s">
        <v>34</v>
      </c>
      <c r="C352" s="200">
        <v>0</v>
      </c>
      <c r="D352" s="238">
        <v>0</v>
      </c>
      <c r="E352" s="238">
        <v>0</v>
      </c>
      <c r="F352" s="238">
        <v>0</v>
      </c>
      <c r="G352" s="238"/>
      <c r="H352" s="238">
        <v>0</v>
      </c>
      <c r="I352" s="200">
        <f t="shared" si="11"/>
        <v>0</v>
      </c>
    </row>
    <row r="353" spans="1:9" ht="15.75" x14ac:dyDescent="0.25">
      <c r="A353" s="124">
        <v>44727</v>
      </c>
      <c r="B353" s="222" t="s">
        <v>35</v>
      </c>
      <c r="C353" s="200">
        <v>0</v>
      </c>
      <c r="D353" s="238">
        <v>0</v>
      </c>
      <c r="E353" s="238">
        <v>1</v>
      </c>
      <c r="F353" s="238">
        <v>0</v>
      </c>
      <c r="G353" s="238"/>
      <c r="H353" s="238">
        <v>6</v>
      </c>
      <c r="I353" s="200">
        <f t="shared" si="11"/>
        <v>7</v>
      </c>
    </row>
    <row r="354" spans="1:9" ht="15.75" x14ac:dyDescent="0.25">
      <c r="A354" s="124">
        <v>44728</v>
      </c>
      <c r="B354" s="222" t="s">
        <v>39</v>
      </c>
      <c r="C354" s="200">
        <v>0</v>
      </c>
      <c r="D354" s="238">
        <v>234</v>
      </c>
      <c r="E354" s="238">
        <v>81</v>
      </c>
      <c r="F354" s="238">
        <v>0</v>
      </c>
      <c r="G354" s="238"/>
      <c r="H354" s="238">
        <v>1</v>
      </c>
      <c r="I354" s="200">
        <f t="shared" si="11"/>
        <v>316</v>
      </c>
    </row>
    <row r="355" spans="1:9" ht="15.75" x14ac:dyDescent="0.25">
      <c r="A355" s="124">
        <v>44729</v>
      </c>
      <c r="B355" s="222" t="s">
        <v>36</v>
      </c>
      <c r="C355" s="200">
        <v>0</v>
      </c>
      <c r="D355" s="238">
        <v>0</v>
      </c>
      <c r="E355" s="238">
        <v>2</v>
      </c>
      <c r="F355" s="238">
        <v>0</v>
      </c>
      <c r="G355" s="238"/>
      <c r="H355" s="238">
        <v>0</v>
      </c>
      <c r="I355" s="200">
        <f t="shared" si="11"/>
        <v>2</v>
      </c>
    </row>
    <row r="356" spans="1:9" ht="15.75" x14ac:dyDescent="0.25">
      <c r="A356" s="124">
        <v>44730</v>
      </c>
      <c r="B356" s="222" t="s">
        <v>42</v>
      </c>
      <c r="C356" s="200">
        <v>0</v>
      </c>
      <c r="D356" s="238">
        <v>29</v>
      </c>
      <c r="E356" s="238">
        <v>36</v>
      </c>
      <c r="F356" s="238">
        <v>2</v>
      </c>
      <c r="G356" s="238"/>
      <c r="H356" s="238">
        <v>7</v>
      </c>
      <c r="I356" s="200">
        <f t="shared" si="11"/>
        <v>74</v>
      </c>
    </row>
    <row r="357" spans="1:9" ht="15.75" x14ac:dyDescent="0.25">
      <c r="A357" s="124">
        <v>44731</v>
      </c>
      <c r="B357" s="222" t="s">
        <v>37</v>
      </c>
      <c r="C357" s="200">
        <v>21</v>
      </c>
      <c r="D357" s="238">
        <v>0</v>
      </c>
      <c r="E357" s="238">
        <v>0</v>
      </c>
      <c r="F357" s="238">
        <v>0</v>
      </c>
      <c r="G357" s="238"/>
      <c r="H357" s="238">
        <v>111</v>
      </c>
      <c r="I357" s="200">
        <f t="shared" si="11"/>
        <v>132</v>
      </c>
    </row>
    <row r="358" spans="1:9" ht="15.75" x14ac:dyDescent="0.25">
      <c r="A358" s="125">
        <v>44732</v>
      </c>
      <c r="B358" s="126" t="s">
        <v>38</v>
      </c>
      <c r="C358" s="127">
        <f>SUM(C339:C357)</f>
        <v>1195</v>
      </c>
      <c r="D358" s="128">
        <f>SUM(D339:D357)</f>
        <v>1803</v>
      </c>
      <c r="E358" s="128">
        <f>SUM(E339:E357)</f>
        <v>2887</v>
      </c>
      <c r="F358" s="128">
        <f>SUM(F339:F357)</f>
        <v>921</v>
      </c>
      <c r="G358" s="128"/>
      <c r="H358" s="128">
        <f>SUM(H339:H357)</f>
        <v>419</v>
      </c>
      <c r="I358" s="128">
        <f t="shared" si="11"/>
        <v>7225</v>
      </c>
    </row>
    <row r="359" spans="1:9" ht="15.75" x14ac:dyDescent="0.25">
      <c r="A359" s="121"/>
      <c r="B359" s="122" t="s">
        <v>9</v>
      </c>
      <c r="C359" s="123">
        <f t="shared" ref="C359:I359" si="12">C318+C338+C358</f>
        <v>3464</v>
      </c>
      <c r="D359" s="123">
        <f t="shared" si="12"/>
        <v>5151</v>
      </c>
      <c r="E359" s="123">
        <f t="shared" si="12"/>
        <v>8081</v>
      </c>
      <c r="F359" s="123">
        <f t="shared" si="12"/>
        <v>2060</v>
      </c>
      <c r="G359" s="123"/>
      <c r="H359" s="123">
        <f t="shared" si="12"/>
        <v>995</v>
      </c>
      <c r="I359" s="123">
        <f t="shared" si="12"/>
        <v>19751</v>
      </c>
    </row>
    <row r="360" spans="1:9" ht="15.75" x14ac:dyDescent="0.25">
      <c r="A360" s="131">
        <v>44743</v>
      </c>
      <c r="B360" s="222" t="s">
        <v>22</v>
      </c>
      <c r="C360" s="200">
        <v>397</v>
      </c>
      <c r="D360" s="200">
        <v>782</v>
      </c>
      <c r="E360" s="200">
        <v>745</v>
      </c>
      <c r="F360" s="200">
        <v>93</v>
      </c>
      <c r="G360" s="200"/>
      <c r="H360" s="200">
        <v>33</v>
      </c>
      <c r="I360" s="200">
        <f t="shared" ref="I360:I399" si="13">SUM(C360:H360)</f>
        <v>2050</v>
      </c>
    </row>
    <row r="361" spans="1:9" ht="15.75" x14ac:dyDescent="0.25">
      <c r="A361" s="131">
        <v>44744</v>
      </c>
      <c r="B361" s="222" t="s">
        <v>23</v>
      </c>
      <c r="C361" s="200">
        <v>138</v>
      </c>
      <c r="D361" s="238">
        <v>231</v>
      </c>
      <c r="E361" s="238">
        <v>612</v>
      </c>
      <c r="F361" s="238">
        <v>270</v>
      </c>
      <c r="G361" s="238"/>
      <c r="H361" s="238">
        <v>107</v>
      </c>
      <c r="I361" s="200">
        <f t="shared" si="13"/>
        <v>1358</v>
      </c>
    </row>
    <row r="362" spans="1:9" ht="15.75" x14ac:dyDescent="0.25">
      <c r="A362" s="131">
        <v>44745</v>
      </c>
      <c r="B362" s="222" t="s">
        <v>24</v>
      </c>
      <c r="C362" s="200">
        <v>8</v>
      </c>
      <c r="D362" s="238">
        <v>54</v>
      </c>
      <c r="E362" s="238">
        <v>107</v>
      </c>
      <c r="F362" s="238">
        <v>2</v>
      </c>
      <c r="G362" s="238"/>
      <c r="H362" s="238">
        <v>1</v>
      </c>
      <c r="I362" s="200">
        <f t="shared" si="13"/>
        <v>172</v>
      </c>
    </row>
    <row r="363" spans="1:9" ht="15.75" x14ac:dyDescent="0.25">
      <c r="A363" s="131">
        <v>44746</v>
      </c>
      <c r="B363" s="222" t="s">
        <v>25</v>
      </c>
      <c r="C363" s="200">
        <v>25</v>
      </c>
      <c r="D363" s="238">
        <v>24</v>
      </c>
      <c r="E363" s="238">
        <v>34</v>
      </c>
      <c r="F363" s="238">
        <v>0</v>
      </c>
      <c r="G363" s="238"/>
      <c r="H363" s="238">
        <v>0</v>
      </c>
      <c r="I363" s="200">
        <f t="shared" si="13"/>
        <v>83</v>
      </c>
    </row>
    <row r="364" spans="1:9" ht="15.75" x14ac:dyDescent="0.25">
      <c r="A364" s="131">
        <v>44747</v>
      </c>
      <c r="B364" s="222" t="s">
        <v>26</v>
      </c>
      <c r="C364" s="200">
        <v>192</v>
      </c>
      <c r="D364" s="238">
        <v>126</v>
      </c>
      <c r="E364" s="238">
        <v>145</v>
      </c>
      <c r="F364" s="238">
        <v>76</v>
      </c>
      <c r="G364" s="238"/>
      <c r="H364" s="238">
        <v>27</v>
      </c>
      <c r="I364" s="200">
        <f t="shared" si="13"/>
        <v>566</v>
      </c>
    </row>
    <row r="365" spans="1:9" ht="15.75" x14ac:dyDescent="0.25">
      <c r="A365" s="131">
        <v>44748</v>
      </c>
      <c r="B365" s="222" t="s">
        <v>27</v>
      </c>
      <c r="C365" s="200">
        <v>3</v>
      </c>
      <c r="D365" s="238">
        <v>23</v>
      </c>
      <c r="E365" s="238">
        <v>39</v>
      </c>
      <c r="F365" s="238">
        <v>0</v>
      </c>
      <c r="G365" s="238"/>
      <c r="H365" s="238">
        <v>1</v>
      </c>
      <c r="I365" s="200">
        <f t="shared" si="13"/>
        <v>66</v>
      </c>
    </row>
    <row r="366" spans="1:9" ht="15.75" x14ac:dyDescent="0.25">
      <c r="A366" s="131">
        <v>44749</v>
      </c>
      <c r="B366" s="222" t="s">
        <v>28</v>
      </c>
      <c r="C366" s="200">
        <v>208</v>
      </c>
      <c r="D366" s="238">
        <v>0</v>
      </c>
      <c r="E366" s="238"/>
      <c r="F366" s="238">
        <v>0</v>
      </c>
      <c r="G366" s="238"/>
      <c r="H366" s="238">
        <v>0</v>
      </c>
      <c r="I366" s="200">
        <f t="shared" si="13"/>
        <v>208</v>
      </c>
    </row>
    <row r="367" spans="1:9" ht="15.75" x14ac:dyDescent="0.25">
      <c r="A367" s="131">
        <v>44750</v>
      </c>
      <c r="B367" s="222" t="s">
        <v>29</v>
      </c>
      <c r="C367" s="200">
        <v>76</v>
      </c>
      <c r="D367" s="238">
        <v>50</v>
      </c>
      <c r="E367" s="238">
        <v>285</v>
      </c>
      <c r="F367" s="238">
        <v>24</v>
      </c>
      <c r="G367" s="238"/>
      <c r="H367" s="238">
        <v>5</v>
      </c>
      <c r="I367" s="200">
        <f t="shared" si="13"/>
        <v>440</v>
      </c>
    </row>
    <row r="368" spans="1:9" ht="15.75" x14ac:dyDescent="0.25">
      <c r="A368" s="131">
        <v>44751</v>
      </c>
      <c r="B368" s="222" t="s">
        <v>30</v>
      </c>
      <c r="C368" s="200">
        <v>74</v>
      </c>
      <c r="D368" s="238">
        <v>103</v>
      </c>
      <c r="E368" s="238">
        <v>103</v>
      </c>
      <c r="F368" s="238">
        <v>3</v>
      </c>
      <c r="G368" s="238"/>
      <c r="H368" s="238">
        <v>0</v>
      </c>
      <c r="I368" s="200">
        <f t="shared" si="13"/>
        <v>283</v>
      </c>
    </row>
    <row r="369" spans="1:9" ht="15.75" x14ac:dyDescent="0.25">
      <c r="A369" s="131">
        <v>44752</v>
      </c>
      <c r="B369" s="222" t="s">
        <v>31</v>
      </c>
      <c r="C369" s="200">
        <v>110</v>
      </c>
      <c r="D369" s="238">
        <v>119</v>
      </c>
      <c r="E369" s="238">
        <v>143</v>
      </c>
      <c r="F369" s="238">
        <v>10</v>
      </c>
      <c r="G369" s="238"/>
      <c r="H369" s="238">
        <v>1</v>
      </c>
      <c r="I369" s="200">
        <f t="shared" si="13"/>
        <v>383</v>
      </c>
    </row>
    <row r="370" spans="1:9" ht="15.75" x14ac:dyDescent="0.25">
      <c r="A370" s="131">
        <v>44753</v>
      </c>
      <c r="B370" s="222" t="s">
        <v>40</v>
      </c>
      <c r="C370" s="200">
        <v>15</v>
      </c>
      <c r="D370" s="238">
        <v>124</v>
      </c>
      <c r="E370" s="238">
        <v>121</v>
      </c>
      <c r="F370" s="238">
        <v>336</v>
      </c>
      <c r="G370" s="238"/>
      <c r="H370" s="238">
        <v>50</v>
      </c>
      <c r="I370" s="200">
        <f t="shared" si="13"/>
        <v>646</v>
      </c>
    </row>
    <row r="371" spans="1:9" ht="15.75" x14ac:dyDescent="0.25">
      <c r="A371" s="131">
        <v>44754</v>
      </c>
      <c r="B371" s="222" t="s">
        <v>32</v>
      </c>
      <c r="C371" s="200">
        <v>0</v>
      </c>
      <c r="D371" s="238">
        <v>0</v>
      </c>
      <c r="E371" s="238">
        <v>52</v>
      </c>
      <c r="F371" s="238">
        <v>0</v>
      </c>
      <c r="G371" s="238"/>
      <c r="H371" s="238">
        <v>0</v>
      </c>
      <c r="I371" s="200">
        <f t="shared" si="13"/>
        <v>52</v>
      </c>
    </row>
    <row r="372" spans="1:9" ht="15.75" x14ac:dyDescent="0.25">
      <c r="A372" s="131">
        <v>44755</v>
      </c>
      <c r="B372" s="222" t="s">
        <v>33</v>
      </c>
      <c r="C372" s="200">
        <v>0</v>
      </c>
      <c r="D372" s="238">
        <v>0</v>
      </c>
      <c r="E372" s="238">
        <v>2</v>
      </c>
      <c r="F372" s="238">
        <v>0</v>
      </c>
      <c r="G372" s="238"/>
      <c r="H372" s="238">
        <v>0</v>
      </c>
      <c r="I372" s="200">
        <f t="shared" si="13"/>
        <v>2</v>
      </c>
    </row>
    <row r="373" spans="1:9" ht="15.75" x14ac:dyDescent="0.25">
      <c r="A373" s="131">
        <v>44756</v>
      </c>
      <c r="B373" s="222" t="s">
        <v>34</v>
      </c>
      <c r="C373" s="200">
        <v>0</v>
      </c>
      <c r="D373" s="238">
        <v>0</v>
      </c>
      <c r="E373" s="238"/>
      <c r="F373" s="238">
        <v>0</v>
      </c>
      <c r="G373" s="238"/>
      <c r="H373" s="238">
        <v>0</v>
      </c>
      <c r="I373" s="200">
        <f t="shared" si="13"/>
        <v>0</v>
      </c>
    </row>
    <row r="374" spans="1:9" ht="15.75" x14ac:dyDescent="0.25">
      <c r="A374" s="131">
        <v>44757</v>
      </c>
      <c r="B374" s="222" t="s">
        <v>35</v>
      </c>
      <c r="C374" s="200">
        <v>0</v>
      </c>
      <c r="D374" s="238">
        <v>1</v>
      </c>
      <c r="E374" s="238">
        <v>3</v>
      </c>
      <c r="F374" s="238">
        <v>0</v>
      </c>
      <c r="G374" s="238"/>
      <c r="H374" s="238">
        <v>2</v>
      </c>
      <c r="I374" s="200">
        <f t="shared" si="13"/>
        <v>6</v>
      </c>
    </row>
    <row r="375" spans="1:9" ht="15.75" x14ac:dyDescent="0.25">
      <c r="A375" s="131">
        <v>44758</v>
      </c>
      <c r="B375" s="222" t="s">
        <v>39</v>
      </c>
      <c r="C375" s="200">
        <v>0</v>
      </c>
      <c r="D375" s="238">
        <v>306</v>
      </c>
      <c r="E375" s="238">
        <v>281</v>
      </c>
      <c r="F375" s="238">
        <v>0</v>
      </c>
      <c r="G375" s="238"/>
      <c r="H375" s="238">
        <v>1</v>
      </c>
      <c r="I375" s="200">
        <f t="shared" si="13"/>
        <v>588</v>
      </c>
    </row>
    <row r="376" spans="1:9" ht="15.75" x14ac:dyDescent="0.25">
      <c r="A376" s="131">
        <v>44759</v>
      </c>
      <c r="B376" s="222" t="s">
        <v>36</v>
      </c>
      <c r="C376" s="200">
        <v>0</v>
      </c>
      <c r="D376" s="238">
        <v>0</v>
      </c>
      <c r="E376" s="238">
        <v>6</v>
      </c>
      <c r="F376" s="238">
        <v>0</v>
      </c>
      <c r="G376" s="238"/>
      <c r="H376" s="238">
        <v>0</v>
      </c>
      <c r="I376" s="200">
        <f t="shared" si="13"/>
        <v>6</v>
      </c>
    </row>
    <row r="377" spans="1:9" ht="15.75" x14ac:dyDescent="0.25">
      <c r="A377" s="131">
        <v>44760</v>
      </c>
      <c r="B377" s="222" t="s">
        <v>42</v>
      </c>
      <c r="C377" s="200">
        <v>0</v>
      </c>
      <c r="D377" s="238">
        <v>16</v>
      </c>
      <c r="E377" s="238">
        <v>10</v>
      </c>
      <c r="F377" s="238">
        <v>1</v>
      </c>
      <c r="G377" s="238"/>
      <c r="H377" s="238">
        <v>3</v>
      </c>
      <c r="I377" s="200">
        <f t="shared" si="13"/>
        <v>30</v>
      </c>
    </row>
    <row r="378" spans="1:9" ht="15.75" x14ac:dyDescent="0.25">
      <c r="A378" s="131">
        <v>44761</v>
      </c>
      <c r="B378" s="222" t="s">
        <v>37</v>
      </c>
      <c r="C378" s="200">
        <v>57</v>
      </c>
      <c r="D378" s="238">
        <v>66</v>
      </c>
      <c r="E378" s="238">
        <v>117</v>
      </c>
      <c r="F378" s="238">
        <v>126</v>
      </c>
      <c r="G378" s="238"/>
      <c r="H378" s="238">
        <v>149</v>
      </c>
      <c r="I378" s="200">
        <f t="shared" si="13"/>
        <v>515</v>
      </c>
    </row>
    <row r="379" spans="1:9" ht="15.75" x14ac:dyDescent="0.25">
      <c r="A379" s="132">
        <v>44762</v>
      </c>
      <c r="B379" s="126" t="s">
        <v>38</v>
      </c>
      <c r="C379" s="127">
        <f>SUM(C360:C378)</f>
        <v>1303</v>
      </c>
      <c r="D379" s="128">
        <f>SUM(D360:D378)</f>
        <v>2025</v>
      </c>
      <c r="E379" s="128">
        <f>SUM(E360:E378)</f>
        <v>2805</v>
      </c>
      <c r="F379" s="128">
        <f>SUM(F360:F378)</f>
        <v>941</v>
      </c>
      <c r="G379" s="128"/>
      <c r="H379" s="128">
        <f>SUM(H360:H378)</f>
        <v>380</v>
      </c>
      <c r="I379" s="128">
        <f t="shared" si="13"/>
        <v>7454</v>
      </c>
    </row>
    <row r="380" spans="1:9" ht="15.75" x14ac:dyDescent="0.25">
      <c r="A380" s="131">
        <v>44774</v>
      </c>
      <c r="B380" s="222" t="s">
        <v>22</v>
      </c>
      <c r="C380" s="200">
        <v>452</v>
      </c>
      <c r="D380" s="200">
        <v>912</v>
      </c>
      <c r="E380" s="200">
        <v>743</v>
      </c>
      <c r="F380" s="200">
        <v>93</v>
      </c>
      <c r="G380" s="200"/>
      <c r="H380" s="200">
        <v>33</v>
      </c>
      <c r="I380" s="200">
        <f t="shared" si="13"/>
        <v>2233</v>
      </c>
    </row>
    <row r="381" spans="1:9" ht="15.75" x14ac:dyDescent="0.25">
      <c r="A381" s="131">
        <v>44775</v>
      </c>
      <c r="B381" s="222" t="s">
        <v>23</v>
      </c>
      <c r="C381" s="200">
        <v>174</v>
      </c>
      <c r="D381" s="238">
        <v>231</v>
      </c>
      <c r="E381" s="238">
        <v>616</v>
      </c>
      <c r="F381" s="238">
        <v>270</v>
      </c>
      <c r="G381" s="238"/>
      <c r="H381" s="238">
        <v>107</v>
      </c>
      <c r="I381" s="200">
        <f t="shared" si="13"/>
        <v>1398</v>
      </c>
    </row>
    <row r="382" spans="1:9" ht="15.75" x14ac:dyDescent="0.25">
      <c r="A382" s="131">
        <v>44776</v>
      </c>
      <c r="B382" s="222" t="s">
        <v>24</v>
      </c>
      <c r="C382" s="200">
        <v>23</v>
      </c>
      <c r="D382" s="238">
        <v>54</v>
      </c>
      <c r="E382" s="238">
        <v>106</v>
      </c>
      <c r="F382" s="238">
        <v>2</v>
      </c>
      <c r="G382" s="238"/>
      <c r="H382" s="238">
        <v>1</v>
      </c>
      <c r="I382" s="200">
        <f t="shared" si="13"/>
        <v>186</v>
      </c>
    </row>
    <row r="383" spans="1:9" ht="15.75" x14ac:dyDescent="0.25">
      <c r="A383" s="131">
        <v>44777</v>
      </c>
      <c r="B383" s="222" t="s">
        <v>25</v>
      </c>
      <c r="C383" s="200">
        <v>31</v>
      </c>
      <c r="D383" s="238">
        <v>24</v>
      </c>
      <c r="E383" s="238">
        <v>34</v>
      </c>
      <c r="F383" s="238">
        <v>0</v>
      </c>
      <c r="G383" s="238"/>
      <c r="H383" s="238">
        <v>0</v>
      </c>
      <c r="I383" s="200">
        <f t="shared" si="13"/>
        <v>89</v>
      </c>
    </row>
    <row r="384" spans="1:9" ht="15.75" x14ac:dyDescent="0.25">
      <c r="A384" s="131">
        <v>44778</v>
      </c>
      <c r="B384" s="222" t="s">
        <v>26</v>
      </c>
      <c r="C384" s="200">
        <v>176</v>
      </c>
      <c r="D384" s="238">
        <v>135</v>
      </c>
      <c r="E384" s="238">
        <v>225</v>
      </c>
      <c r="F384" s="238">
        <v>72</v>
      </c>
      <c r="G384" s="238"/>
      <c r="H384" s="238">
        <v>28</v>
      </c>
      <c r="I384" s="200">
        <f t="shared" si="13"/>
        <v>636</v>
      </c>
    </row>
    <row r="385" spans="1:9" ht="15.75" x14ac:dyDescent="0.25">
      <c r="A385" s="131">
        <v>44779</v>
      </c>
      <c r="B385" s="222" t="s">
        <v>27</v>
      </c>
      <c r="C385" s="200">
        <v>5</v>
      </c>
      <c r="D385" s="238">
        <v>23</v>
      </c>
      <c r="E385" s="238">
        <v>38</v>
      </c>
      <c r="F385" s="238">
        <v>0</v>
      </c>
      <c r="G385" s="238"/>
      <c r="H385" s="238">
        <v>1</v>
      </c>
      <c r="I385" s="200">
        <f t="shared" si="13"/>
        <v>67</v>
      </c>
    </row>
    <row r="386" spans="1:9" ht="15.75" x14ac:dyDescent="0.25">
      <c r="A386" s="131">
        <v>44780</v>
      </c>
      <c r="B386" s="222" t="s">
        <v>28</v>
      </c>
      <c r="C386" s="200">
        <v>166</v>
      </c>
      <c r="D386" s="238">
        <v>0</v>
      </c>
      <c r="E386" s="238">
        <v>0</v>
      </c>
      <c r="F386" s="238">
        <v>0</v>
      </c>
      <c r="G386" s="238"/>
      <c r="H386" s="238">
        <v>0</v>
      </c>
      <c r="I386" s="200">
        <f t="shared" si="13"/>
        <v>166</v>
      </c>
    </row>
    <row r="387" spans="1:9" ht="15.75" x14ac:dyDescent="0.25">
      <c r="A387" s="131">
        <v>44781</v>
      </c>
      <c r="B387" s="222" t="s">
        <v>29</v>
      </c>
      <c r="C387" s="200">
        <v>87</v>
      </c>
      <c r="D387" s="238">
        <v>50</v>
      </c>
      <c r="E387" s="238">
        <v>0</v>
      </c>
      <c r="F387" s="238">
        <v>24</v>
      </c>
      <c r="G387" s="238"/>
      <c r="H387" s="238">
        <v>5</v>
      </c>
      <c r="I387" s="200">
        <f t="shared" si="13"/>
        <v>166</v>
      </c>
    </row>
    <row r="388" spans="1:9" ht="15.75" x14ac:dyDescent="0.25">
      <c r="A388" s="131">
        <v>44782</v>
      </c>
      <c r="B388" s="222" t="s">
        <v>30</v>
      </c>
      <c r="C388" s="200">
        <v>49</v>
      </c>
      <c r="D388" s="238">
        <v>103</v>
      </c>
      <c r="E388" s="238">
        <v>107</v>
      </c>
      <c r="F388" s="238">
        <v>3</v>
      </c>
      <c r="G388" s="238"/>
      <c r="H388" s="238">
        <v>0</v>
      </c>
      <c r="I388" s="200">
        <f t="shared" si="13"/>
        <v>262</v>
      </c>
    </row>
    <row r="389" spans="1:9" ht="15.75" x14ac:dyDescent="0.25">
      <c r="A389" s="131">
        <v>44783</v>
      </c>
      <c r="B389" s="222" t="s">
        <v>31</v>
      </c>
      <c r="C389" s="200">
        <v>107</v>
      </c>
      <c r="D389" s="238">
        <v>119</v>
      </c>
      <c r="E389" s="238">
        <v>140</v>
      </c>
      <c r="F389" s="238">
        <v>10</v>
      </c>
      <c r="G389" s="238"/>
      <c r="H389" s="238">
        <v>1</v>
      </c>
      <c r="I389" s="200">
        <f t="shared" si="13"/>
        <v>377</v>
      </c>
    </row>
    <row r="390" spans="1:9" ht="15.75" x14ac:dyDescent="0.25">
      <c r="A390" s="131">
        <v>44784</v>
      </c>
      <c r="B390" s="222" t="s">
        <v>40</v>
      </c>
      <c r="C390" s="200">
        <v>9</v>
      </c>
      <c r="D390" s="238">
        <v>124</v>
      </c>
      <c r="E390" s="238">
        <v>321</v>
      </c>
      <c r="F390" s="238">
        <v>340</v>
      </c>
      <c r="G390" s="238"/>
      <c r="H390" s="238">
        <v>50</v>
      </c>
      <c r="I390" s="200">
        <f t="shared" si="13"/>
        <v>844</v>
      </c>
    </row>
    <row r="391" spans="1:9" ht="15.75" x14ac:dyDescent="0.25">
      <c r="A391" s="131">
        <v>44785</v>
      </c>
      <c r="B391" s="222" t="s">
        <v>32</v>
      </c>
      <c r="C391" s="200">
        <v>0</v>
      </c>
      <c r="D391" s="238">
        <v>0</v>
      </c>
      <c r="E391" s="238">
        <v>52</v>
      </c>
      <c r="F391" s="238">
        <v>0</v>
      </c>
      <c r="G391" s="238"/>
      <c r="H391" s="238">
        <v>0</v>
      </c>
      <c r="I391" s="200">
        <f t="shared" si="13"/>
        <v>52</v>
      </c>
    </row>
    <row r="392" spans="1:9" ht="15.75" x14ac:dyDescent="0.25">
      <c r="A392" s="131">
        <v>44786</v>
      </c>
      <c r="B392" s="222" t="s">
        <v>33</v>
      </c>
      <c r="C392" s="200">
        <v>0</v>
      </c>
      <c r="D392" s="238">
        <v>0</v>
      </c>
      <c r="E392" s="238">
        <v>2</v>
      </c>
      <c r="F392" s="238">
        <v>0</v>
      </c>
      <c r="G392" s="238"/>
      <c r="H392" s="238">
        <v>0</v>
      </c>
      <c r="I392" s="200">
        <f t="shared" si="13"/>
        <v>2</v>
      </c>
    </row>
    <row r="393" spans="1:9" ht="15.75" x14ac:dyDescent="0.25">
      <c r="A393" s="131">
        <v>44787</v>
      </c>
      <c r="B393" s="222" t="s">
        <v>34</v>
      </c>
      <c r="C393" s="200">
        <v>0</v>
      </c>
      <c r="D393" s="238">
        <v>0</v>
      </c>
      <c r="E393" s="238">
        <v>0</v>
      </c>
      <c r="F393" s="238">
        <v>0</v>
      </c>
      <c r="G393" s="238"/>
      <c r="H393" s="238">
        <v>0</v>
      </c>
      <c r="I393" s="200">
        <f t="shared" si="13"/>
        <v>0</v>
      </c>
    </row>
    <row r="394" spans="1:9" ht="15.75" x14ac:dyDescent="0.25">
      <c r="A394" s="131">
        <v>44788</v>
      </c>
      <c r="B394" s="222" t="s">
        <v>35</v>
      </c>
      <c r="C394" s="200">
        <v>0</v>
      </c>
      <c r="D394" s="238">
        <v>1</v>
      </c>
      <c r="E394" s="238">
        <v>3</v>
      </c>
      <c r="F394" s="238">
        <v>0</v>
      </c>
      <c r="G394" s="238"/>
      <c r="H394" s="238">
        <v>2</v>
      </c>
      <c r="I394" s="200">
        <f t="shared" si="13"/>
        <v>6</v>
      </c>
    </row>
    <row r="395" spans="1:9" ht="15.75" x14ac:dyDescent="0.25">
      <c r="A395" s="131">
        <v>44789</v>
      </c>
      <c r="B395" s="222" t="s">
        <v>39</v>
      </c>
      <c r="C395" s="200">
        <v>0</v>
      </c>
      <c r="D395" s="238">
        <v>313</v>
      </c>
      <c r="E395" s="120">
        <v>84</v>
      </c>
      <c r="F395" s="238">
        <v>0</v>
      </c>
      <c r="G395" s="238"/>
      <c r="H395" s="238">
        <v>1</v>
      </c>
      <c r="I395" s="200">
        <f t="shared" si="13"/>
        <v>398</v>
      </c>
    </row>
    <row r="396" spans="1:9" ht="15.75" x14ac:dyDescent="0.25">
      <c r="A396" s="131">
        <v>44790</v>
      </c>
      <c r="B396" s="222" t="s">
        <v>36</v>
      </c>
      <c r="C396" s="200">
        <v>0</v>
      </c>
      <c r="D396" s="238">
        <v>0</v>
      </c>
      <c r="E396" s="238">
        <v>6</v>
      </c>
      <c r="F396" s="238">
        <v>0</v>
      </c>
      <c r="G396" s="238"/>
      <c r="H396" s="238">
        <v>0</v>
      </c>
      <c r="I396" s="200">
        <f t="shared" si="13"/>
        <v>6</v>
      </c>
    </row>
    <row r="397" spans="1:9" ht="15.75" x14ac:dyDescent="0.25">
      <c r="A397" s="131">
        <v>44791</v>
      </c>
      <c r="B397" s="222" t="s">
        <v>42</v>
      </c>
      <c r="C397" s="200">
        <v>0</v>
      </c>
      <c r="D397" s="238">
        <v>16</v>
      </c>
      <c r="E397" s="238">
        <v>12</v>
      </c>
      <c r="F397" s="238">
        <v>1</v>
      </c>
      <c r="G397" s="238"/>
      <c r="H397" s="238">
        <v>3</v>
      </c>
      <c r="I397" s="200">
        <f t="shared" si="13"/>
        <v>32</v>
      </c>
    </row>
    <row r="398" spans="1:9" ht="15.75" x14ac:dyDescent="0.25">
      <c r="A398" s="131">
        <v>44792</v>
      </c>
      <c r="B398" s="222" t="s">
        <v>37</v>
      </c>
      <c r="C398" s="200">
        <v>0</v>
      </c>
      <c r="D398" s="238">
        <v>0</v>
      </c>
      <c r="E398" s="238">
        <v>337</v>
      </c>
      <c r="F398" s="238">
        <v>0</v>
      </c>
      <c r="G398" s="238"/>
      <c r="H398" s="238">
        <v>68</v>
      </c>
      <c r="I398" s="200">
        <f t="shared" si="13"/>
        <v>405</v>
      </c>
    </row>
    <row r="399" spans="1:9" ht="15.75" x14ac:dyDescent="0.25">
      <c r="A399" s="132">
        <v>44793</v>
      </c>
      <c r="B399" s="126" t="s">
        <v>38</v>
      </c>
      <c r="C399" s="127">
        <f>SUM(C380:C398)</f>
        <v>1279</v>
      </c>
      <c r="D399" s="128">
        <f>SUM(D380:D398)</f>
        <v>2105</v>
      </c>
      <c r="E399" s="128">
        <f>SUM(E380:E398)</f>
        <v>2826</v>
      </c>
      <c r="F399" s="128">
        <f>SUM(F380:F398)</f>
        <v>815</v>
      </c>
      <c r="G399" s="128"/>
      <c r="H399" s="128">
        <f>SUM(H380:H398)</f>
        <v>300</v>
      </c>
      <c r="I399" s="128">
        <f t="shared" si="13"/>
        <v>7325</v>
      </c>
    </row>
    <row r="400" spans="1:9" ht="15.75" x14ac:dyDescent="0.25">
      <c r="A400" s="131">
        <v>44805</v>
      </c>
      <c r="B400" s="222" t="s">
        <v>22</v>
      </c>
      <c r="C400" s="200">
        <v>434</v>
      </c>
      <c r="D400" s="200">
        <v>824</v>
      </c>
      <c r="E400" s="200">
        <v>693</v>
      </c>
      <c r="F400" s="200">
        <v>80</v>
      </c>
      <c r="G400" s="200"/>
      <c r="H400" s="200">
        <v>15</v>
      </c>
      <c r="I400" s="200">
        <f t="shared" ref="I400:I419" si="14">+SUM(C400:H400)</f>
        <v>2046</v>
      </c>
    </row>
    <row r="401" spans="1:9" ht="15.75" x14ac:dyDescent="0.25">
      <c r="A401" s="131">
        <v>44806</v>
      </c>
      <c r="B401" s="222" t="s">
        <v>23</v>
      </c>
      <c r="C401" s="200">
        <v>121</v>
      </c>
      <c r="D401" s="238">
        <v>270</v>
      </c>
      <c r="E401" s="238">
        <v>574</v>
      </c>
      <c r="F401" s="238">
        <v>267</v>
      </c>
      <c r="G401" s="238"/>
      <c r="H401" s="238">
        <v>134</v>
      </c>
      <c r="I401" s="200">
        <f t="shared" si="14"/>
        <v>1366</v>
      </c>
    </row>
    <row r="402" spans="1:9" ht="15.75" x14ac:dyDescent="0.25">
      <c r="A402" s="131">
        <v>44807</v>
      </c>
      <c r="B402" s="222" t="s">
        <v>24</v>
      </c>
      <c r="C402" s="200">
        <v>12</v>
      </c>
      <c r="D402" s="238">
        <v>78</v>
      </c>
      <c r="E402" s="238">
        <v>83</v>
      </c>
      <c r="F402" s="238">
        <v>4</v>
      </c>
      <c r="G402" s="238"/>
      <c r="H402" s="238">
        <v>0</v>
      </c>
      <c r="I402" s="200">
        <f t="shared" si="14"/>
        <v>177</v>
      </c>
    </row>
    <row r="403" spans="1:9" ht="15.75" x14ac:dyDescent="0.25">
      <c r="A403" s="131">
        <v>44808</v>
      </c>
      <c r="B403" s="222" t="s">
        <v>25</v>
      </c>
      <c r="C403" s="200">
        <v>22</v>
      </c>
      <c r="D403" s="238">
        <v>41</v>
      </c>
      <c r="E403" s="238">
        <v>45</v>
      </c>
      <c r="F403" s="238">
        <v>1</v>
      </c>
      <c r="G403" s="238"/>
      <c r="H403" s="238">
        <v>0</v>
      </c>
      <c r="I403" s="200">
        <f t="shared" si="14"/>
        <v>109</v>
      </c>
    </row>
    <row r="404" spans="1:9" ht="15.75" x14ac:dyDescent="0.25">
      <c r="A404" s="131">
        <v>44809</v>
      </c>
      <c r="B404" s="222" t="s">
        <v>26</v>
      </c>
      <c r="C404" s="200">
        <v>170</v>
      </c>
      <c r="D404" s="238">
        <v>117</v>
      </c>
      <c r="E404" s="238">
        <v>218</v>
      </c>
      <c r="F404" s="238">
        <v>88</v>
      </c>
      <c r="G404" s="238"/>
      <c r="H404" s="238">
        <v>23</v>
      </c>
      <c r="I404" s="200">
        <f t="shared" si="14"/>
        <v>616</v>
      </c>
    </row>
    <row r="405" spans="1:9" ht="15.75" x14ac:dyDescent="0.25">
      <c r="A405" s="131">
        <v>44810</v>
      </c>
      <c r="B405" s="222" t="s">
        <v>27</v>
      </c>
      <c r="C405" s="200">
        <v>6</v>
      </c>
      <c r="D405" s="238">
        <v>11</v>
      </c>
      <c r="E405" s="238">
        <v>24</v>
      </c>
      <c r="F405" s="238">
        <v>0</v>
      </c>
      <c r="G405" s="238"/>
      <c r="H405" s="238">
        <v>1</v>
      </c>
      <c r="I405" s="200">
        <f t="shared" si="14"/>
        <v>42</v>
      </c>
    </row>
    <row r="406" spans="1:9" ht="15.75" x14ac:dyDescent="0.25">
      <c r="A406" s="131">
        <v>44811</v>
      </c>
      <c r="B406" s="222" t="s">
        <v>28</v>
      </c>
      <c r="C406" s="200">
        <v>152</v>
      </c>
      <c r="D406" s="238">
        <v>0</v>
      </c>
      <c r="E406" s="238">
        <v>0</v>
      </c>
      <c r="F406" s="238">
        <v>0</v>
      </c>
      <c r="G406" s="238"/>
      <c r="H406" s="238">
        <v>0</v>
      </c>
      <c r="I406" s="200">
        <f t="shared" si="14"/>
        <v>152</v>
      </c>
    </row>
    <row r="407" spans="1:9" ht="15.75" x14ac:dyDescent="0.25">
      <c r="A407" s="131">
        <v>44812</v>
      </c>
      <c r="B407" s="222" t="s">
        <v>29</v>
      </c>
      <c r="C407" s="200">
        <v>91</v>
      </c>
      <c r="D407" s="238">
        <v>40</v>
      </c>
      <c r="E407" s="238">
        <v>315</v>
      </c>
      <c r="F407" s="238">
        <v>17</v>
      </c>
      <c r="G407" s="238"/>
      <c r="H407" s="238">
        <v>2</v>
      </c>
      <c r="I407" s="200">
        <f t="shared" si="14"/>
        <v>465</v>
      </c>
    </row>
    <row r="408" spans="1:9" ht="15.75" x14ac:dyDescent="0.25">
      <c r="A408" s="131">
        <v>44813</v>
      </c>
      <c r="B408" s="222" t="s">
        <v>30</v>
      </c>
      <c r="C408" s="200">
        <v>60</v>
      </c>
      <c r="D408" s="238">
        <v>164</v>
      </c>
      <c r="E408" s="238">
        <v>153</v>
      </c>
      <c r="F408" s="238">
        <v>5</v>
      </c>
      <c r="G408" s="238"/>
      <c r="H408" s="238">
        <v>0</v>
      </c>
      <c r="I408" s="200">
        <f t="shared" si="14"/>
        <v>382</v>
      </c>
    </row>
    <row r="409" spans="1:9" ht="15.75" x14ac:dyDescent="0.25">
      <c r="A409" s="131">
        <v>44814</v>
      </c>
      <c r="B409" s="222" t="s">
        <v>31</v>
      </c>
      <c r="C409" s="200">
        <v>113</v>
      </c>
      <c r="D409" s="238">
        <v>125</v>
      </c>
      <c r="E409" s="238">
        <v>117</v>
      </c>
      <c r="F409" s="238">
        <v>12</v>
      </c>
      <c r="G409" s="238"/>
      <c r="H409" s="238">
        <v>5</v>
      </c>
      <c r="I409" s="200">
        <f t="shared" si="14"/>
        <v>372</v>
      </c>
    </row>
    <row r="410" spans="1:9" ht="15.75" x14ac:dyDescent="0.25">
      <c r="A410" s="131">
        <v>44815</v>
      </c>
      <c r="B410" s="222" t="s">
        <v>40</v>
      </c>
      <c r="C410" s="200">
        <v>7</v>
      </c>
      <c r="D410" s="238">
        <v>200</v>
      </c>
      <c r="E410" s="238">
        <v>98</v>
      </c>
      <c r="F410" s="238">
        <v>456</v>
      </c>
      <c r="G410" s="238"/>
      <c r="H410" s="238">
        <v>35</v>
      </c>
      <c r="I410" s="200">
        <f t="shared" si="14"/>
        <v>796</v>
      </c>
    </row>
    <row r="411" spans="1:9" ht="15.75" x14ac:dyDescent="0.25">
      <c r="A411" s="131">
        <v>44816</v>
      </c>
      <c r="B411" s="222" t="s">
        <v>32</v>
      </c>
      <c r="C411" s="200">
        <v>0</v>
      </c>
      <c r="D411" s="238">
        <v>0</v>
      </c>
      <c r="E411" s="238">
        <v>70</v>
      </c>
      <c r="F411" s="238">
        <v>0</v>
      </c>
      <c r="G411" s="238"/>
      <c r="H411" s="238">
        <v>0</v>
      </c>
      <c r="I411" s="200">
        <f t="shared" si="14"/>
        <v>70</v>
      </c>
    </row>
    <row r="412" spans="1:9" ht="15.75" x14ac:dyDescent="0.25">
      <c r="A412" s="131">
        <v>44817</v>
      </c>
      <c r="B412" s="222" t="s">
        <v>33</v>
      </c>
      <c r="C412" s="200">
        <v>0</v>
      </c>
      <c r="D412" s="238">
        <v>0</v>
      </c>
      <c r="E412" s="238">
        <v>4</v>
      </c>
      <c r="F412" s="238">
        <v>0</v>
      </c>
      <c r="G412" s="238"/>
      <c r="H412" s="238">
        <v>0</v>
      </c>
      <c r="I412" s="200">
        <f t="shared" si="14"/>
        <v>4</v>
      </c>
    </row>
    <row r="413" spans="1:9" ht="15.75" x14ac:dyDescent="0.25">
      <c r="A413" s="131">
        <v>44818</v>
      </c>
      <c r="B413" s="222" t="s">
        <v>34</v>
      </c>
      <c r="C413" s="200">
        <v>0</v>
      </c>
      <c r="D413" s="238">
        <v>0</v>
      </c>
      <c r="E413" s="238"/>
      <c r="F413" s="238">
        <v>0</v>
      </c>
      <c r="G413" s="238"/>
      <c r="H413" s="238">
        <v>0</v>
      </c>
      <c r="I413" s="200">
        <f t="shared" si="14"/>
        <v>0</v>
      </c>
    </row>
    <row r="414" spans="1:9" ht="15.75" x14ac:dyDescent="0.25">
      <c r="A414" s="131">
        <v>44819</v>
      </c>
      <c r="B414" s="222" t="s">
        <v>35</v>
      </c>
      <c r="C414" s="200">
        <v>0</v>
      </c>
      <c r="D414" s="238">
        <v>0</v>
      </c>
      <c r="E414" s="238">
        <v>5</v>
      </c>
      <c r="F414" s="238">
        <v>0</v>
      </c>
      <c r="G414" s="238"/>
      <c r="H414" s="238">
        <v>2</v>
      </c>
      <c r="I414" s="200">
        <f t="shared" si="14"/>
        <v>7</v>
      </c>
    </row>
    <row r="415" spans="1:9" ht="15.75" x14ac:dyDescent="0.25">
      <c r="A415" s="131">
        <v>44820</v>
      </c>
      <c r="B415" s="222" t="s">
        <v>39</v>
      </c>
      <c r="C415" s="200">
        <v>0</v>
      </c>
      <c r="D415" s="238">
        <v>306</v>
      </c>
      <c r="E415" s="197">
        <v>316</v>
      </c>
      <c r="F415" s="238">
        <v>3</v>
      </c>
      <c r="G415" s="238"/>
      <c r="H415" s="238">
        <v>0</v>
      </c>
      <c r="I415" s="200">
        <f t="shared" si="14"/>
        <v>625</v>
      </c>
    </row>
    <row r="416" spans="1:9" ht="15.75" x14ac:dyDescent="0.25">
      <c r="A416" s="131">
        <v>44821</v>
      </c>
      <c r="B416" s="222" t="s">
        <v>36</v>
      </c>
      <c r="C416" s="200">
        <v>0</v>
      </c>
      <c r="D416" s="238">
        <v>0</v>
      </c>
      <c r="E416" s="238"/>
      <c r="F416" s="238">
        <v>1</v>
      </c>
      <c r="G416" s="238"/>
      <c r="H416" s="238">
        <v>0</v>
      </c>
      <c r="I416" s="200">
        <f t="shared" si="14"/>
        <v>1</v>
      </c>
    </row>
    <row r="417" spans="1:9" ht="15.75" x14ac:dyDescent="0.25">
      <c r="A417" s="131">
        <v>44822</v>
      </c>
      <c r="B417" s="222" t="s">
        <v>42</v>
      </c>
      <c r="C417" s="200">
        <v>0</v>
      </c>
      <c r="D417" s="238">
        <v>16</v>
      </c>
      <c r="E417" s="238">
        <v>9</v>
      </c>
      <c r="F417" s="238">
        <v>2</v>
      </c>
      <c r="G417" s="238"/>
      <c r="H417" s="238">
        <v>0</v>
      </c>
      <c r="I417" s="200">
        <f t="shared" si="14"/>
        <v>27</v>
      </c>
    </row>
    <row r="418" spans="1:9" ht="15.75" x14ac:dyDescent="0.25">
      <c r="A418" s="131">
        <v>44823</v>
      </c>
      <c r="B418" s="222" t="s">
        <v>37</v>
      </c>
      <c r="C418" s="200">
        <v>0</v>
      </c>
      <c r="D418" s="238">
        <v>0</v>
      </c>
      <c r="E418" s="238">
        <v>20</v>
      </c>
      <c r="F418" s="238">
        <v>0</v>
      </c>
      <c r="G418" s="238"/>
      <c r="H418" s="238">
        <v>134</v>
      </c>
      <c r="I418" s="200">
        <f t="shared" si="14"/>
        <v>154</v>
      </c>
    </row>
    <row r="419" spans="1:9" ht="15.75" x14ac:dyDescent="0.25">
      <c r="A419" s="132">
        <v>44824</v>
      </c>
      <c r="B419" s="126" t="s">
        <v>38</v>
      </c>
      <c r="C419" s="127">
        <f>SUM(C400:C418)</f>
        <v>1188</v>
      </c>
      <c r="D419" s="128">
        <f>SUM(D400:D418)</f>
        <v>2192</v>
      </c>
      <c r="E419" s="128">
        <f>SUM(E400:E418)</f>
        <v>2744</v>
      </c>
      <c r="F419" s="128">
        <f>SUM(F400:F418)</f>
        <v>936</v>
      </c>
      <c r="G419" s="128"/>
      <c r="H419" s="128">
        <f>SUM(H400:H418)</f>
        <v>351</v>
      </c>
      <c r="I419" s="128">
        <f t="shared" si="14"/>
        <v>7411</v>
      </c>
    </row>
    <row r="420" spans="1:9" ht="15.75" x14ac:dyDescent="0.25">
      <c r="A420" s="121"/>
      <c r="B420" s="122" t="s">
        <v>9</v>
      </c>
      <c r="C420" s="123">
        <f t="shared" ref="C420:I420" si="15">+SUM(C379+C399+C419)</f>
        <v>3770</v>
      </c>
      <c r="D420" s="123">
        <f t="shared" si="15"/>
        <v>6322</v>
      </c>
      <c r="E420" s="123">
        <f t="shared" si="15"/>
        <v>8375</v>
      </c>
      <c r="F420" s="123">
        <f t="shared" si="15"/>
        <v>2692</v>
      </c>
      <c r="G420" s="123"/>
      <c r="H420" s="123">
        <f t="shared" si="15"/>
        <v>1031</v>
      </c>
      <c r="I420" s="123">
        <f t="shared" si="15"/>
        <v>22190</v>
      </c>
    </row>
    <row r="421" spans="1:9" ht="15.75" x14ac:dyDescent="0.25">
      <c r="A421" s="131">
        <v>44835</v>
      </c>
      <c r="B421" s="222" t="s">
        <v>22</v>
      </c>
      <c r="C421" s="200">
        <v>400</v>
      </c>
      <c r="D421" s="200">
        <v>797</v>
      </c>
      <c r="E421" s="200">
        <v>661</v>
      </c>
      <c r="F421" s="200">
        <v>68</v>
      </c>
      <c r="G421" s="200"/>
      <c r="H421" s="200">
        <v>36</v>
      </c>
      <c r="I421" s="200">
        <f>SUM(C421:H421)</f>
        <v>1962</v>
      </c>
    </row>
    <row r="422" spans="1:9" ht="15.75" x14ac:dyDescent="0.25">
      <c r="A422" s="131">
        <v>44836</v>
      </c>
      <c r="B422" s="222" t="s">
        <v>23</v>
      </c>
      <c r="C422" s="200">
        <v>154</v>
      </c>
      <c r="D422" s="238">
        <v>206</v>
      </c>
      <c r="E422" s="238">
        <v>652</v>
      </c>
      <c r="F422" s="238">
        <v>235</v>
      </c>
      <c r="G422" s="238"/>
      <c r="H422" s="238">
        <v>86</v>
      </c>
      <c r="I422" s="200">
        <f t="shared" ref="I422:I440" si="16">SUM(C422:H422)</f>
        <v>1333</v>
      </c>
    </row>
    <row r="423" spans="1:9" ht="15.75" x14ac:dyDescent="0.25">
      <c r="A423" s="131">
        <v>44837</v>
      </c>
      <c r="B423" s="222" t="s">
        <v>24</v>
      </c>
      <c r="C423" s="200">
        <v>14</v>
      </c>
      <c r="D423" s="238">
        <v>74</v>
      </c>
      <c r="E423" s="238">
        <v>110</v>
      </c>
      <c r="F423" s="238">
        <v>1</v>
      </c>
      <c r="G423" s="238"/>
      <c r="H423" s="238">
        <v>1</v>
      </c>
      <c r="I423" s="200">
        <f t="shared" si="16"/>
        <v>200</v>
      </c>
    </row>
    <row r="424" spans="1:9" ht="15.75" x14ac:dyDescent="0.25">
      <c r="A424" s="131">
        <v>44838</v>
      </c>
      <c r="B424" s="222" t="s">
        <v>25</v>
      </c>
      <c r="C424" s="200">
        <v>27</v>
      </c>
      <c r="D424" s="238">
        <v>36</v>
      </c>
      <c r="E424" s="238">
        <v>35</v>
      </c>
      <c r="F424" s="238">
        <v>0</v>
      </c>
      <c r="G424" s="238"/>
      <c r="H424" s="238">
        <v>0</v>
      </c>
      <c r="I424" s="200">
        <f t="shared" si="16"/>
        <v>98</v>
      </c>
    </row>
    <row r="425" spans="1:9" ht="15.75" x14ac:dyDescent="0.25">
      <c r="A425" s="131">
        <v>44839</v>
      </c>
      <c r="B425" s="222" t="s">
        <v>26</v>
      </c>
      <c r="C425" s="200">
        <v>215</v>
      </c>
      <c r="D425" s="238">
        <v>105</v>
      </c>
      <c r="E425" s="238">
        <v>161</v>
      </c>
      <c r="F425" s="238">
        <v>60</v>
      </c>
      <c r="G425" s="238"/>
      <c r="H425" s="238">
        <v>21</v>
      </c>
      <c r="I425" s="200">
        <f t="shared" si="16"/>
        <v>562</v>
      </c>
    </row>
    <row r="426" spans="1:9" ht="15.75" x14ac:dyDescent="0.25">
      <c r="A426" s="131">
        <v>44840</v>
      </c>
      <c r="B426" s="222" t="s">
        <v>27</v>
      </c>
      <c r="C426" s="200">
        <v>4</v>
      </c>
      <c r="D426" s="238">
        <v>29</v>
      </c>
      <c r="E426" s="238">
        <v>29</v>
      </c>
      <c r="F426" s="238">
        <v>3</v>
      </c>
      <c r="G426" s="238"/>
      <c r="H426" s="238">
        <v>0</v>
      </c>
      <c r="I426" s="200">
        <f t="shared" si="16"/>
        <v>65</v>
      </c>
    </row>
    <row r="427" spans="1:9" ht="15.75" x14ac:dyDescent="0.25">
      <c r="A427" s="131">
        <v>44841</v>
      </c>
      <c r="B427" s="222" t="s">
        <v>28</v>
      </c>
      <c r="C427" s="200">
        <v>181</v>
      </c>
      <c r="D427" s="238">
        <v>0</v>
      </c>
      <c r="E427" s="238">
        <v>0</v>
      </c>
      <c r="F427" s="238">
        <v>0</v>
      </c>
      <c r="G427" s="238"/>
      <c r="H427" s="238">
        <v>0</v>
      </c>
      <c r="I427" s="200">
        <f t="shared" si="16"/>
        <v>181</v>
      </c>
    </row>
    <row r="428" spans="1:9" ht="15.75" x14ac:dyDescent="0.25">
      <c r="A428" s="131">
        <v>44842</v>
      </c>
      <c r="B428" s="222" t="s">
        <v>29</v>
      </c>
      <c r="C428" s="200">
        <v>71</v>
      </c>
      <c r="D428" s="238">
        <v>42</v>
      </c>
      <c r="E428" s="238">
        <v>212</v>
      </c>
      <c r="F428" s="238">
        <v>24</v>
      </c>
      <c r="G428" s="238"/>
      <c r="H428" s="238">
        <v>0</v>
      </c>
      <c r="I428" s="200">
        <f t="shared" si="16"/>
        <v>349</v>
      </c>
    </row>
    <row r="429" spans="1:9" ht="15.75" x14ac:dyDescent="0.25">
      <c r="A429" s="131">
        <v>44843</v>
      </c>
      <c r="B429" s="222" t="s">
        <v>30</v>
      </c>
      <c r="C429" s="200">
        <v>59</v>
      </c>
      <c r="D429" s="238">
        <v>85</v>
      </c>
      <c r="E429" s="238">
        <v>103</v>
      </c>
      <c r="F429" s="238">
        <v>7</v>
      </c>
      <c r="G429" s="238"/>
      <c r="H429" s="238">
        <v>1</v>
      </c>
      <c r="I429" s="200">
        <f t="shared" si="16"/>
        <v>255</v>
      </c>
    </row>
    <row r="430" spans="1:9" ht="15.75" x14ac:dyDescent="0.25">
      <c r="A430" s="131">
        <v>44844</v>
      </c>
      <c r="B430" s="222" t="s">
        <v>31</v>
      </c>
      <c r="C430" s="200">
        <v>103</v>
      </c>
      <c r="D430" s="238">
        <v>114</v>
      </c>
      <c r="E430" s="238">
        <v>98</v>
      </c>
      <c r="F430" s="238">
        <v>8</v>
      </c>
      <c r="G430" s="238"/>
      <c r="H430" s="238">
        <v>1</v>
      </c>
      <c r="I430" s="200">
        <f t="shared" si="16"/>
        <v>324</v>
      </c>
    </row>
    <row r="431" spans="1:9" ht="15.75" x14ac:dyDescent="0.25">
      <c r="A431" s="131">
        <v>44845</v>
      </c>
      <c r="B431" s="222" t="s">
        <v>40</v>
      </c>
      <c r="C431" s="200">
        <v>2</v>
      </c>
      <c r="D431" s="238">
        <v>150</v>
      </c>
      <c r="E431" s="238">
        <v>63</v>
      </c>
      <c r="F431" s="238">
        <v>338</v>
      </c>
      <c r="G431" s="238"/>
      <c r="H431" s="238">
        <v>38</v>
      </c>
      <c r="I431" s="200">
        <f t="shared" si="16"/>
        <v>591</v>
      </c>
    </row>
    <row r="432" spans="1:9" ht="15.75" x14ac:dyDescent="0.25">
      <c r="A432" s="131">
        <v>44846</v>
      </c>
      <c r="B432" s="222" t="s">
        <v>32</v>
      </c>
      <c r="C432" s="200">
        <v>0</v>
      </c>
      <c r="D432" s="238">
        <v>0</v>
      </c>
      <c r="E432" s="238">
        <v>56</v>
      </c>
      <c r="F432" s="238">
        <v>0</v>
      </c>
      <c r="G432" s="238"/>
      <c r="H432" s="238">
        <v>0</v>
      </c>
      <c r="I432" s="200">
        <f t="shared" si="16"/>
        <v>56</v>
      </c>
    </row>
    <row r="433" spans="1:9" ht="15.75" x14ac:dyDescent="0.25">
      <c r="A433" s="131">
        <v>44847</v>
      </c>
      <c r="B433" s="222" t="s">
        <v>33</v>
      </c>
      <c r="C433" s="200">
        <v>0</v>
      </c>
      <c r="D433" s="238">
        <v>0</v>
      </c>
      <c r="E433" s="238">
        <v>2</v>
      </c>
      <c r="F433" s="238">
        <v>0</v>
      </c>
      <c r="G433" s="238"/>
      <c r="H433" s="238">
        <v>0</v>
      </c>
      <c r="I433" s="200">
        <f t="shared" si="16"/>
        <v>2</v>
      </c>
    </row>
    <row r="434" spans="1:9" ht="15.75" x14ac:dyDescent="0.25">
      <c r="A434" s="131">
        <v>44848</v>
      </c>
      <c r="B434" s="222" t="s">
        <v>34</v>
      </c>
      <c r="C434" s="200">
        <v>0</v>
      </c>
      <c r="D434" s="238">
        <v>0</v>
      </c>
      <c r="E434" s="238">
        <v>0</v>
      </c>
      <c r="F434" s="238">
        <v>0</v>
      </c>
      <c r="G434" s="238"/>
      <c r="H434" s="238">
        <v>0</v>
      </c>
      <c r="I434" s="200">
        <f t="shared" si="16"/>
        <v>0</v>
      </c>
    </row>
    <row r="435" spans="1:9" ht="15.75" x14ac:dyDescent="0.25">
      <c r="A435" s="131">
        <v>44849</v>
      </c>
      <c r="B435" s="222" t="s">
        <v>35</v>
      </c>
      <c r="C435" s="200">
        <v>0</v>
      </c>
      <c r="D435" s="238">
        <v>0</v>
      </c>
      <c r="E435" s="238">
        <v>0</v>
      </c>
      <c r="F435" s="238">
        <v>0</v>
      </c>
      <c r="G435" s="238"/>
      <c r="H435" s="238">
        <v>2</v>
      </c>
      <c r="I435" s="200">
        <f t="shared" si="16"/>
        <v>2</v>
      </c>
    </row>
    <row r="436" spans="1:9" ht="15.75" x14ac:dyDescent="0.25">
      <c r="A436" s="131">
        <v>44850</v>
      </c>
      <c r="B436" s="222" t="s">
        <v>39</v>
      </c>
      <c r="C436" s="200">
        <v>2</v>
      </c>
      <c r="D436" s="238">
        <v>315</v>
      </c>
      <c r="E436" s="197">
        <v>60</v>
      </c>
      <c r="F436" s="238">
        <v>0</v>
      </c>
      <c r="G436" s="238"/>
      <c r="H436" s="238">
        <v>0</v>
      </c>
      <c r="I436" s="200">
        <f t="shared" si="16"/>
        <v>377</v>
      </c>
    </row>
    <row r="437" spans="1:9" ht="15.75" x14ac:dyDescent="0.25">
      <c r="A437" s="131">
        <v>44851</v>
      </c>
      <c r="B437" s="222" t="s">
        <v>36</v>
      </c>
      <c r="C437" s="200">
        <v>0</v>
      </c>
      <c r="D437" s="238">
        <v>0</v>
      </c>
      <c r="E437" s="238">
        <v>1</v>
      </c>
      <c r="F437" s="238">
        <v>0</v>
      </c>
      <c r="G437" s="238"/>
      <c r="H437" s="238">
        <v>1</v>
      </c>
      <c r="I437" s="200">
        <f t="shared" si="16"/>
        <v>2</v>
      </c>
    </row>
    <row r="438" spans="1:9" ht="15.75" x14ac:dyDescent="0.25">
      <c r="A438" s="131">
        <v>44852</v>
      </c>
      <c r="B438" s="222" t="s">
        <v>42</v>
      </c>
      <c r="C438" s="200">
        <v>0</v>
      </c>
      <c r="D438" s="238">
        <v>19</v>
      </c>
      <c r="E438" s="238">
        <v>7</v>
      </c>
      <c r="F438" s="238">
        <v>0</v>
      </c>
      <c r="G438" s="238"/>
      <c r="H438" s="238">
        <v>0</v>
      </c>
      <c r="I438" s="200">
        <f t="shared" si="16"/>
        <v>26</v>
      </c>
    </row>
    <row r="439" spans="1:9" ht="15.75" x14ac:dyDescent="0.25">
      <c r="A439" s="131">
        <v>44853</v>
      </c>
      <c r="B439" s="222" t="s">
        <v>37</v>
      </c>
      <c r="C439" s="200">
        <v>0</v>
      </c>
      <c r="D439" s="238">
        <v>0</v>
      </c>
      <c r="E439" s="238">
        <v>183</v>
      </c>
      <c r="F439" s="238">
        <v>17</v>
      </c>
      <c r="G439" s="238"/>
      <c r="H439" s="238">
        <v>171</v>
      </c>
      <c r="I439" s="200">
        <f t="shared" si="16"/>
        <v>371</v>
      </c>
    </row>
    <row r="440" spans="1:9" ht="15.75" x14ac:dyDescent="0.25">
      <c r="A440" s="132">
        <v>44854</v>
      </c>
      <c r="B440" s="126" t="s">
        <v>38</v>
      </c>
      <c r="C440" s="127">
        <f>SUM(C421:C439)</f>
        <v>1232</v>
      </c>
      <c r="D440" s="128">
        <f>SUM(D421:D439)</f>
        <v>1972</v>
      </c>
      <c r="E440" s="128">
        <f>SUM(E421:E439)</f>
        <v>2433</v>
      </c>
      <c r="F440" s="128">
        <f>SUM(F421:F439)</f>
        <v>761</v>
      </c>
      <c r="G440" s="128"/>
      <c r="H440" s="128">
        <f>SUM(H421:H439)</f>
        <v>358</v>
      </c>
      <c r="I440" s="128">
        <f t="shared" si="16"/>
        <v>6756</v>
      </c>
    </row>
    <row r="441" spans="1:9" ht="15.75" x14ac:dyDescent="0.25">
      <c r="A441" s="131">
        <v>44866</v>
      </c>
      <c r="B441" s="222" t="s">
        <v>22</v>
      </c>
      <c r="C441" s="200">
        <v>447</v>
      </c>
      <c r="D441" s="200">
        <v>845</v>
      </c>
      <c r="E441" s="200">
        <v>833</v>
      </c>
      <c r="F441" s="200">
        <v>85</v>
      </c>
      <c r="G441" s="200">
        <v>24</v>
      </c>
      <c r="H441" s="200">
        <v>27</v>
      </c>
      <c r="I441" s="200">
        <f>+SUM(C441:H441)</f>
        <v>2261</v>
      </c>
    </row>
    <row r="442" spans="1:9" ht="15.75" x14ac:dyDescent="0.25">
      <c r="A442" s="131">
        <v>44867</v>
      </c>
      <c r="B442" s="222" t="s">
        <v>23</v>
      </c>
      <c r="C442" s="200">
        <v>177</v>
      </c>
      <c r="D442" s="238">
        <v>357</v>
      </c>
      <c r="E442" s="238">
        <v>702</v>
      </c>
      <c r="F442" s="238">
        <v>305</v>
      </c>
      <c r="G442" s="200">
        <v>28</v>
      </c>
      <c r="H442" s="238">
        <v>136</v>
      </c>
      <c r="I442" s="200">
        <f t="shared" ref="I442:I459" si="17">+SUM(C442:H442)</f>
        <v>1705</v>
      </c>
    </row>
    <row r="443" spans="1:9" ht="15.75" x14ac:dyDescent="0.25">
      <c r="A443" s="131">
        <v>44868</v>
      </c>
      <c r="B443" s="222" t="s">
        <v>24</v>
      </c>
      <c r="C443" s="200">
        <v>7</v>
      </c>
      <c r="D443" s="238">
        <v>36</v>
      </c>
      <c r="E443" s="238">
        <v>108</v>
      </c>
      <c r="F443" s="238">
        <v>3</v>
      </c>
      <c r="G443" s="200">
        <v>0</v>
      </c>
      <c r="H443" s="238">
        <v>0</v>
      </c>
      <c r="I443" s="200">
        <f t="shared" si="17"/>
        <v>154</v>
      </c>
    </row>
    <row r="444" spans="1:9" ht="15.75" x14ac:dyDescent="0.25">
      <c r="A444" s="131">
        <v>44869</v>
      </c>
      <c r="B444" s="222" t="s">
        <v>25</v>
      </c>
      <c r="C444" s="200">
        <v>24</v>
      </c>
      <c r="D444" s="238">
        <v>53</v>
      </c>
      <c r="E444" s="238">
        <v>57</v>
      </c>
      <c r="F444" s="238">
        <v>0</v>
      </c>
      <c r="G444" s="200" t="s">
        <v>41</v>
      </c>
      <c r="H444" s="238">
        <v>0</v>
      </c>
      <c r="I444" s="200">
        <f t="shared" si="17"/>
        <v>134</v>
      </c>
    </row>
    <row r="445" spans="1:9" ht="15.75" x14ac:dyDescent="0.25">
      <c r="A445" s="131">
        <v>44870</v>
      </c>
      <c r="B445" s="222" t="s">
        <v>26</v>
      </c>
      <c r="C445" s="200">
        <v>187</v>
      </c>
      <c r="D445" s="238">
        <v>126</v>
      </c>
      <c r="E445" s="238">
        <v>158</v>
      </c>
      <c r="F445" s="238">
        <v>83</v>
      </c>
      <c r="G445" s="200">
        <v>0</v>
      </c>
      <c r="H445" s="238">
        <v>18</v>
      </c>
      <c r="I445" s="200">
        <f t="shared" si="17"/>
        <v>572</v>
      </c>
    </row>
    <row r="446" spans="1:9" ht="15.75" x14ac:dyDescent="0.25">
      <c r="A446" s="131">
        <v>44871</v>
      </c>
      <c r="B446" s="222" t="s">
        <v>27</v>
      </c>
      <c r="C446" s="200">
        <v>4</v>
      </c>
      <c r="D446" s="238">
        <v>47</v>
      </c>
      <c r="E446" s="238">
        <v>50</v>
      </c>
      <c r="F446" s="238">
        <v>3</v>
      </c>
      <c r="G446" s="200">
        <v>6</v>
      </c>
      <c r="H446" s="238">
        <v>3</v>
      </c>
      <c r="I446" s="200">
        <f t="shared" si="17"/>
        <v>113</v>
      </c>
    </row>
    <row r="447" spans="1:9" ht="15.75" x14ac:dyDescent="0.25">
      <c r="A447" s="131">
        <v>44872</v>
      </c>
      <c r="B447" s="222" t="s">
        <v>28</v>
      </c>
      <c r="C447" s="200">
        <v>150</v>
      </c>
      <c r="D447" s="238">
        <v>0</v>
      </c>
      <c r="E447" s="238">
        <v>0</v>
      </c>
      <c r="F447" s="238">
        <v>0</v>
      </c>
      <c r="G447" s="200">
        <v>0</v>
      </c>
      <c r="H447" s="238">
        <v>0</v>
      </c>
      <c r="I447" s="200">
        <f t="shared" si="17"/>
        <v>150</v>
      </c>
    </row>
    <row r="448" spans="1:9" ht="15.75" x14ac:dyDescent="0.25">
      <c r="A448" s="131">
        <v>44873</v>
      </c>
      <c r="B448" s="222" t="s">
        <v>29</v>
      </c>
      <c r="C448" s="200">
        <v>63</v>
      </c>
      <c r="D448" s="238">
        <v>46</v>
      </c>
      <c r="E448" s="238">
        <v>229</v>
      </c>
      <c r="F448" s="238">
        <v>17</v>
      </c>
      <c r="G448" s="200">
        <v>0</v>
      </c>
      <c r="H448" s="238">
        <v>4</v>
      </c>
      <c r="I448" s="200">
        <f t="shared" si="17"/>
        <v>359</v>
      </c>
    </row>
    <row r="449" spans="1:9" ht="15.75" x14ac:dyDescent="0.25">
      <c r="A449" s="131">
        <v>44874</v>
      </c>
      <c r="B449" s="222" t="s">
        <v>30</v>
      </c>
      <c r="C449" s="200">
        <v>65</v>
      </c>
      <c r="D449" s="238">
        <v>120</v>
      </c>
      <c r="E449" s="238">
        <v>117</v>
      </c>
      <c r="F449" s="238">
        <v>23</v>
      </c>
      <c r="G449" s="200">
        <v>1</v>
      </c>
      <c r="H449" s="238">
        <v>7</v>
      </c>
      <c r="I449" s="200">
        <f t="shared" si="17"/>
        <v>333</v>
      </c>
    </row>
    <row r="450" spans="1:9" ht="15.75" x14ac:dyDescent="0.25">
      <c r="A450" s="131">
        <v>44875</v>
      </c>
      <c r="B450" s="222" t="s">
        <v>31</v>
      </c>
      <c r="C450" s="200">
        <v>102</v>
      </c>
      <c r="D450" s="238">
        <v>127</v>
      </c>
      <c r="E450" s="238">
        <v>165</v>
      </c>
      <c r="F450" s="238">
        <v>11</v>
      </c>
      <c r="G450" s="200">
        <v>3</v>
      </c>
      <c r="H450" s="238">
        <v>2</v>
      </c>
      <c r="I450" s="200">
        <f t="shared" si="17"/>
        <v>410</v>
      </c>
    </row>
    <row r="451" spans="1:9" ht="15.75" x14ac:dyDescent="0.25">
      <c r="A451" s="131">
        <v>44876</v>
      </c>
      <c r="B451" s="222" t="s">
        <v>40</v>
      </c>
      <c r="C451" s="200">
        <v>4</v>
      </c>
      <c r="D451" s="238">
        <v>142</v>
      </c>
      <c r="E451" s="238">
        <v>69</v>
      </c>
      <c r="F451" s="238">
        <v>414</v>
      </c>
      <c r="G451" s="238">
        <v>0</v>
      </c>
      <c r="H451" s="238">
        <v>40</v>
      </c>
      <c r="I451" s="200">
        <f t="shared" si="17"/>
        <v>669</v>
      </c>
    </row>
    <row r="452" spans="1:9" ht="15.75" x14ac:dyDescent="0.25">
      <c r="A452" s="131">
        <v>44877</v>
      </c>
      <c r="B452" s="222" t="s">
        <v>32</v>
      </c>
      <c r="C452" s="200">
        <v>0</v>
      </c>
      <c r="D452" s="238">
        <v>0</v>
      </c>
      <c r="E452" s="238">
        <v>52</v>
      </c>
      <c r="F452" s="238">
        <v>0</v>
      </c>
      <c r="G452" s="238">
        <v>0</v>
      </c>
      <c r="H452" s="238">
        <v>0</v>
      </c>
      <c r="I452" s="200">
        <f t="shared" si="17"/>
        <v>52</v>
      </c>
    </row>
    <row r="453" spans="1:9" ht="15.75" x14ac:dyDescent="0.25">
      <c r="A453" s="131">
        <v>44878</v>
      </c>
      <c r="B453" s="222" t="s">
        <v>33</v>
      </c>
      <c r="C453" s="200">
        <v>0</v>
      </c>
      <c r="D453" s="238">
        <v>0</v>
      </c>
      <c r="E453" s="238">
        <v>1</v>
      </c>
      <c r="F453" s="238">
        <v>0</v>
      </c>
      <c r="G453" s="238">
        <v>0</v>
      </c>
      <c r="H453" s="238">
        <v>0</v>
      </c>
      <c r="I453" s="200">
        <f t="shared" si="17"/>
        <v>1</v>
      </c>
    </row>
    <row r="454" spans="1:9" ht="15.75" x14ac:dyDescent="0.25">
      <c r="A454" s="131">
        <v>44879</v>
      </c>
      <c r="B454" s="222" t="s">
        <v>34</v>
      </c>
      <c r="C454" s="200">
        <v>0</v>
      </c>
      <c r="D454" s="238">
        <v>0</v>
      </c>
      <c r="E454" s="238">
        <v>0</v>
      </c>
      <c r="F454" s="238">
        <v>0</v>
      </c>
      <c r="G454" s="238">
        <v>0</v>
      </c>
      <c r="H454" s="238">
        <v>0</v>
      </c>
      <c r="I454" s="200">
        <f t="shared" si="17"/>
        <v>0</v>
      </c>
    </row>
    <row r="455" spans="1:9" ht="15.75" x14ac:dyDescent="0.25">
      <c r="A455" s="131">
        <v>44880</v>
      </c>
      <c r="B455" s="222" t="s">
        <v>35</v>
      </c>
      <c r="C455" s="200">
        <v>0</v>
      </c>
      <c r="D455" s="238">
        <v>0</v>
      </c>
      <c r="E455" s="238">
        <v>3</v>
      </c>
      <c r="F455" s="238">
        <v>0</v>
      </c>
      <c r="G455" s="238">
        <v>0</v>
      </c>
      <c r="H455" s="238">
        <v>3</v>
      </c>
      <c r="I455" s="200">
        <f t="shared" si="17"/>
        <v>6</v>
      </c>
    </row>
    <row r="456" spans="1:9" ht="15.75" x14ac:dyDescent="0.25">
      <c r="A456" s="131">
        <v>44881</v>
      </c>
      <c r="B456" s="222" t="s">
        <v>39</v>
      </c>
      <c r="C456" s="200">
        <v>0</v>
      </c>
      <c r="D456" s="238">
        <v>210</v>
      </c>
      <c r="E456" s="197">
        <v>360</v>
      </c>
      <c r="F456" s="238">
        <v>2</v>
      </c>
      <c r="G456" s="238">
        <v>0</v>
      </c>
      <c r="H456" s="238">
        <v>1</v>
      </c>
      <c r="I456" s="200">
        <f t="shared" si="17"/>
        <v>573</v>
      </c>
    </row>
    <row r="457" spans="1:9" ht="15.75" x14ac:dyDescent="0.25">
      <c r="A457" s="131">
        <v>44882</v>
      </c>
      <c r="B457" s="222" t="s">
        <v>36</v>
      </c>
      <c r="C457" s="200">
        <v>0</v>
      </c>
      <c r="D457" s="238">
        <v>0</v>
      </c>
      <c r="E457" s="238">
        <v>2</v>
      </c>
      <c r="F457" s="238">
        <v>0</v>
      </c>
      <c r="G457" s="238">
        <v>0</v>
      </c>
      <c r="H457" s="238">
        <v>2</v>
      </c>
      <c r="I457" s="200">
        <f t="shared" si="17"/>
        <v>4</v>
      </c>
    </row>
    <row r="458" spans="1:9" ht="15.75" x14ac:dyDescent="0.25">
      <c r="A458" s="131">
        <v>44883</v>
      </c>
      <c r="B458" s="222" t="s">
        <v>42</v>
      </c>
      <c r="C458" s="200">
        <v>0</v>
      </c>
      <c r="D458" s="238">
        <v>23</v>
      </c>
      <c r="E458" s="238">
        <v>11</v>
      </c>
      <c r="F458" s="238">
        <v>0</v>
      </c>
      <c r="G458" s="238">
        <v>0</v>
      </c>
      <c r="H458" s="238">
        <v>0</v>
      </c>
      <c r="I458" s="200">
        <f t="shared" si="17"/>
        <v>34</v>
      </c>
    </row>
    <row r="459" spans="1:9" ht="15.75" x14ac:dyDescent="0.25">
      <c r="A459" s="131">
        <v>44884</v>
      </c>
      <c r="B459" s="222" t="s">
        <v>37</v>
      </c>
      <c r="C459" s="200">
        <v>0</v>
      </c>
      <c r="D459" s="238">
        <v>0</v>
      </c>
      <c r="E459" s="238">
        <v>0</v>
      </c>
      <c r="F459" s="238">
        <v>22</v>
      </c>
      <c r="G459" s="238">
        <v>0</v>
      </c>
      <c r="H459" s="238">
        <v>120</v>
      </c>
      <c r="I459" s="200">
        <f t="shared" si="17"/>
        <v>142</v>
      </c>
    </row>
    <row r="460" spans="1:9" ht="15.75" x14ac:dyDescent="0.25">
      <c r="A460" s="132">
        <v>44885</v>
      </c>
      <c r="B460" s="126" t="s">
        <v>38</v>
      </c>
      <c r="C460" s="127">
        <f>SUM(C441:C459)</f>
        <v>1230</v>
      </c>
      <c r="D460" s="128">
        <f>SUM(D441:D459)</f>
        <v>2132</v>
      </c>
      <c r="E460" s="128">
        <f>SUM(E441:E459)</f>
        <v>2917</v>
      </c>
      <c r="F460" s="128">
        <f>SUM(F441:F459)</f>
        <v>968</v>
      </c>
      <c r="G460" s="128">
        <f t="shared" ref="G460" si="18">SUM(G441:G459)</f>
        <v>62</v>
      </c>
      <c r="H460" s="128">
        <f>SUM(H441:H459)</f>
        <v>363</v>
      </c>
      <c r="I460" s="128">
        <f>+SUM(C460:H460)</f>
        <v>7672</v>
      </c>
    </row>
    <row r="461" spans="1:9" ht="15.75" x14ac:dyDescent="0.25">
      <c r="A461" s="131">
        <v>44896</v>
      </c>
      <c r="B461" s="222" t="s">
        <v>22</v>
      </c>
      <c r="C461" s="200">
        <v>355</v>
      </c>
      <c r="D461" s="200">
        <v>823</v>
      </c>
      <c r="E461" s="200">
        <v>590</v>
      </c>
      <c r="F461" s="200">
        <v>81</v>
      </c>
      <c r="G461" s="200">
        <v>12</v>
      </c>
      <c r="H461" s="200">
        <v>35</v>
      </c>
      <c r="I461" s="200">
        <f>+SUM(C461:H461)</f>
        <v>1896</v>
      </c>
    </row>
    <row r="462" spans="1:9" ht="15.75" x14ac:dyDescent="0.25">
      <c r="A462" s="131">
        <v>44897</v>
      </c>
      <c r="B462" s="222" t="s">
        <v>23</v>
      </c>
      <c r="C462" s="200">
        <v>127</v>
      </c>
      <c r="D462" s="238">
        <v>384</v>
      </c>
      <c r="E462" s="238">
        <v>367</v>
      </c>
      <c r="F462" s="238">
        <v>243</v>
      </c>
      <c r="G462" s="200">
        <v>21</v>
      </c>
      <c r="H462" s="238">
        <v>128</v>
      </c>
      <c r="I462" s="200">
        <f t="shared" ref="I462:I479" si="19">+SUM(C462:H462)</f>
        <v>1270</v>
      </c>
    </row>
    <row r="463" spans="1:9" ht="15.75" x14ac:dyDescent="0.25">
      <c r="A463" s="131">
        <v>44898</v>
      </c>
      <c r="B463" s="222" t="s">
        <v>24</v>
      </c>
      <c r="C463" s="200">
        <v>6</v>
      </c>
      <c r="D463" s="238">
        <v>48</v>
      </c>
      <c r="E463" s="238">
        <v>113</v>
      </c>
      <c r="F463" s="238">
        <v>3</v>
      </c>
      <c r="G463" s="200">
        <v>0</v>
      </c>
      <c r="H463" s="238">
        <v>1</v>
      </c>
      <c r="I463" s="200">
        <f t="shared" si="19"/>
        <v>171</v>
      </c>
    </row>
    <row r="464" spans="1:9" ht="15.75" x14ac:dyDescent="0.25">
      <c r="A464" s="131">
        <v>44899</v>
      </c>
      <c r="B464" s="222" t="s">
        <v>25</v>
      </c>
      <c r="C464" s="200">
        <v>23</v>
      </c>
      <c r="D464" s="238">
        <v>58</v>
      </c>
      <c r="E464" s="238">
        <v>25</v>
      </c>
      <c r="F464" s="238">
        <v>1</v>
      </c>
      <c r="G464" s="200">
        <v>0</v>
      </c>
      <c r="H464" s="238">
        <v>0</v>
      </c>
      <c r="I464" s="200">
        <f t="shared" si="19"/>
        <v>107</v>
      </c>
    </row>
    <row r="465" spans="1:9" ht="15.75" x14ac:dyDescent="0.25">
      <c r="A465" s="131">
        <v>44900</v>
      </c>
      <c r="B465" s="222" t="s">
        <v>26</v>
      </c>
      <c r="C465" s="200">
        <v>56</v>
      </c>
      <c r="D465" s="238">
        <v>155</v>
      </c>
      <c r="E465" s="238">
        <v>141</v>
      </c>
      <c r="F465" s="238">
        <v>69</v>
      </c>
      <c r="G465" s="200"/>
      <c r="H465" s="238">
        <v>26</v>
      </c>
      <c r="I465" s="200">
        <f t="shared" si="19"/>
        <v>447</v>
      </c>
    </row>
    <row r="466" spans="1:9" ht="15.75" x14ac:dyDescent="0.25">
      <c r="A466" s="131">
        <v>44901</v>
      </c>
      <c r="B466" s="222" t="s">
        <v>27</v>
      </c>
      <c r="C466" s="200">
        <v>2</v>
      </c>
      <c r="D466" s="238">
        <v>35</v>
      </c>
      <c r="E466" s="238">
        <v>21</v>
      </c>
      <c r="F466" s="238">
        <v>2</v>
      </c>
      <c r="G466" s="200">
        <v>2</v>
      </c>
      <c r="H466" s="238">
        <v>5</v>
      </c>
      <c r="I466" s="200">
        <f t="shared" si="19"/>
        <v>67</v>
      </c>
    </row>
    <row r="467" spans="1:9" ht="15.75" x14ac:dyDescent="0.25">
      <c r="A467" s="131">
        <v>44902</v>
      </c>
      <c r="B467" s="222" t="s">
        <v>28</v>
      </c>
      <c r="C467" s="200">
        <v>99</v>
      </c>
      <c r="D467" s="238">
        <v>0</v>
      </c>
      <c r="E467" s="238">
        <v>0</v>
      </c>
      <c r="F467" s="238">
        <v>0</v>
      </c>
      <c r="G467" s="200">
        <v>0</v>
      </c>
      <c r="H467" s="238">
        <v>0</v>
      </c>
      <c r="I467" s="200">
        <f t="shared" si="19"/>
        <v>99</v>
      </c>
    </row>
    <row r="468" spans="1:9" ht="15.75" x14ac:dyDescent="0.25">
      <c r="A468" s="131">
        <v>44903</v>
      </c>
      <c r="B468" s="222" t="s">
        <v>29</v>
      </c>
      <c r="C468" s="200">
        <v>40</v>
      </c>
      <c r="D468" s="238">
        <v>57</v>
      </c>
      <c r="E468" s="238">
        <v>170</v>
      </c>
      <c r="F468" s="238">
        <v>22</v>
      </c>
      <c r="G468" s="200">
        <v>0</v>
      </c>
      <c r="H468" s="238">
        <v>4</v>
      </c>
      <c r="I468" s="200">
        <f t="shared" si="19"/>
        <v>293</v>
      </c>
    </row>
    <row r="469" spans="1:9" ht="15.75" x14ac:dyDescent="0.25">
      <c r="A469" s="131">
        <v>44904</v>
      </c>
      <c r="B469" s="222" t="s">
        <v>30</v>
      </c>
      <c r="C469" s="200">
        <v>35</v>
      </c>
      <c r="D469" s="238">
        <v>102</v>
      </c>
      <c r="E469" s="238">
        <v>51</v>
      </c>
      <c r="F469" s="238">
        <v>22</v>
      </c>
      <c r="G469" s="200">
        <v>2</v>
      </c>
      <c r="H469" s="238">
        <v>2</v>
      </c>
      <c r="I469" s="200">
        <f t="shared" si="19"/>
        <v>214</v>
      </c>
    </row>
    <row r="470" spans="1:9" ht="15.75" x14ac:dyDescent="0.25">
      <c r="A470" s="131">
        <v>44905</v>
      </c>
      <c r="B470" s="222" t="s">
        <v>31</v>
      </c>
      <c r="C470" s="200">
        <v>62</v>
      </c>
      <c r="D470" s="238">
        <v>107</v>
      </c>
      <c r="E470" s="238">
        <v>87</v>
      </c>
      <c r="F470" s="238">
        <v>8</v>
      </c>
      <c r="G470" s="238">
        <v>0</v>
      </c>
      <c r="H470" s="238">
        <v>6</v>
      </c>
      <c r="I470" s="200">
        <f t="shared" si="19"/>
        <v>270</v>
      </c>
    </row>
    <row r="471" spans="1:9" ht="15.75" x14ac:dyDescent="0.25">
      <c r="A471" s="131">
        <v>44906</v>
      </c>
      <c r="B471" s="222" t="s">
        <v>40</v>
      </c>
      <c r="C471" s="200">
        <v>2</v>
      </c>
      <c r="D471" s="238">
        <v>110</v>
      </c>
      <c r="E471" s="238">
        <v>216</v>
      </c>
      <c r="F471" s="238">
        <v>311</v>
      </c>
      <c r="G471" s="238">
        <v>0</v>
      </c>
      <c r="H471" s="238">
        <v>8</v>
      </c>
      <c r="I471" s="200">
        <f t="shared" si="19"/>
        <v>647</v>
      </c>
    </row>
    <row r="472" spans="1:9" ht="15.75" x14ac:dyDescent="0.25">
      <c r="A472" s="131">
        <v>44907</v>
      </c>
      <c r="B472" s="222" t="s">
        <v>32</v>
      </c>
      <c r="C472" s="200">
        <v>0</v>
      </c>
      <c r="D472" s="238">
        <v>0</v>
      </c>
      <c r="E472" s="238">
        <v>55</v>
      </c>
      <c r="F472" s="238">
        <v>0</v>
      </c>
      <c r="G472" s="238">
        <v>0</v>
      </c>
      <c r="H472" s="238">
        <v>0</v>
      </c>
      <c r="I472" s="200">
        <f t="shared" si="19"/>
        <v>55</v>
      </c>
    </row>
    <row r="473" spans="1:9" ht="15.75" x14ac:dyDescent="0.25">
      <c r="A473" s="131">
        <v>44908</v>
      </c>
      <c r="B473" s="222" t="s">
        <v>33</v>
      </c>
      <c r="C473" s="200">
        <v>0</v>
      </c>
      <c r="D473" s="238">
        <v>0</v>
      </c>
      <c r="E473" s="238">
        <v>2</v>
      </c>
      <c r="F473" s="238">
        <v>0</v>
      </c>
      <c r="G473" s="238">
        <v>0</v>
      </c>
      <c r="H473" s="238">
        <v>0</v>
      </c>
      <c r="I473" s="200">
        <f t="shared" si="19"/>
        <v>2</v>
      </c>
    </row>
    <row r="474" spans="1:9" ht="15.75" x14ac:dyDescent="0.25">
      <c r="A474" s="131">
        <v>44909</v>
      </c>
      <c r="B474" s="222" t="s">
        <v>34</v>
      </c>
      <c r="C474" s="200">
        <v>0</v>
      </c>
      <c r="D474" s="238">
        <v>0</v>
      </c>
      <c r="E474" s="238">
        <v>0</v>
      </c>
      <c r="F474" s="238">
        <v>0</v>
      </c>
      <c r="G474" s="238">
        <v>0</v>
      </c>
      <c r="H474" s="238">
        <v>0</v>
      </c>
      <c r="I474" s="200">
        <f t="shared" si="19"/>
        <v>0</v>
      </c>
    </row>
    <row r="475" spans="1:9" ht="15.75" x14ac:dyDescent="0.25">
      <c r="A475" s="131">
        <v>44910</v>
      </c>
      <c r="B475" s="222" t="s">
        <v>35</v>
      </c>
      <c r="C475" s="200">
        <v>0</v>
      </c>
      <c r="D475" s="238">
        <v>0</v>
      </c>
      <c r="E475" s="238">
        <v>3</v>
      </c>
      <c r="F475" s="238">
        <v>0</v>
      </c>
      <c r="G475" s="238">
        <v>0</v>
      </c>
      <c r="H475" s="238">
        <v>1</v>
      </c>
      <c r="I475" s="200">
        <f t="shared" si="19"/>
        <v>4</v>
      </c>
    </row>
    <row r="476" spans="1:9" ht="15.75" x14ac:dyDescent="0.25">
      <c r="A476" s="131">
        <v>44911</v>
      </c>
      <c r="B476" s="222" t="s">
        <v>39</v>
      </c>
      <c r="C476" s="200">
        <v>1</v>
      </c>
      <c r="D476" s="238">
        <v>23</v>
      </c>
      <c r="E476" s="197">
        <v>648</v>
      </c>
      <c r="F476" s="238">
        <v>0</v>
      </c>
      <c r="G476" s="238">
        <v>0</v>
      </c>
      <c r="H476" s="238">
        <v>0</v>
      </c>
      <c r="I476" s="200">
        <f t="shared" si="19"/>
        <v>672</v>
      </c>
    </row>
    <row r="477" spans="1:9" ht="15.75" x14ac:dyDescent="0.25">
      <c r="A477" s="131">
        <v>44912</v>
      </c>
      <c r="B477" s="222" t="s">
        <v>36</v>
      </c>
      <c r="C477" s="200">
        <v>0</v>
      </c>
      <c r="D477" s="238">
        <v>0</v>
      </c>
      <c r="E477" s="238">
        <v>0</v>
      </c>
      <c r="F477" s="238">
        <v>0</v>
      </c>
      <c r="G477" s="238">
        <v>0</v>
      </c>
      <c r="H477" s="238">
        <v>0</v>
      </c>
      <c r="I477" s="200">
        <f t="shared" si="19"/>
        <v>0</v>
      </c>
    </row>
    <row r="478" spans="1:9" ht="15.75" x14ac:dyDescent="0.25">
      <c r="A478" s="131">
        <v>44913</v>
      </c>
      <c r="B478" s="222" t="s">
        <v>42</v>
      </c>
      <c r="C478" s="200">
        <v>0</v>
      </c>
      <c r="D478" s="238">
        <v>7</v>
      </c>
      <c r="E478" s="238">
        <v>10</v>
      </c>
      <c r="F478" s="238">
        <v>2</v>
      </c>
      <c r="G478" s="238">
        <v>0</v>
      </c>
      <c r="H478" s="238">
        <v>0</v>
      </c>
      <c r="I478" s="200">
        <f t="shared" si="19"/>
        <v>19</v>
      </c>
    </row>
    <row r="479" spans="1:9" ht="15.75" x14ac:dyDescent="0.25">
      <c r="A479" s="131">
        <v>44914</v>
      </c>
      <c r="B479" s="222" t="s">
        <v>37</v>
      </c>
      <c r="C479" s="200">
        <v>281</v>
      </c>
      <c r="D479" s="238">
        <v>148</v>
      </c>
      <c r="E479" s="238">
        <v>0</v>
      </c>
      <c r="F479" s="238">
        <v>6</v>
      </c>
      <c r="G479" s="238">
        <v>0</v>
      </c>
      <c r="H479" s="238">
        <v>95</v>
      </c>
      <c r="I479" s="200">
        <f t="shared" si="19"/>
        <v>530</v>
      </c>
    </row>
    <row r="480" spans="1:9" ht="15.75" x14ac:dyDescent="0.25">
      <c r="A480" s="132">
        <v>44915</v>
      </c>
      <c r="B480" s="126" t="s">
        <v>38</v>
      </c>
      <c r="C480" s="127">
        <f>SUM(C461:C479)</f>
        <v>1089</v>
      </c>
      <c r="D480" s="128">
        <f>SUM(D461:D479)</f>
        <v>2057</v>
      </c>
      <c r="E480" s="128">
        <f>SUM(E461:E479)</f>
        <v>2499</v>
      </c>
      <c r="F480" s="128">
        <f>SUM(F461:F479)</f>
        <v>770</v>
      </c>
      <c r="G480" s="128">
        <f t="shared" ref="G480" si="20">SUM(G461:G479)</f>
        <v>37</v>
      </c>
      <c r="H480" s="128">
        <f>SUM(H461:H479)</f>
        <v>311</v>
      </c>
      <c r="I480" s="164">
        <f>+SUM(C480:H480)</f>
        <v>6763</v>
      </c>
    </row>
    <row r="481" spans="1:9" ht="15.75" x14ac:dyDescent="0.25">
      <c r="A481" s="121"/>
      <c r="B481" s="122" t="s">
        <v>9</v>
      </c>
      <c r="C481" s="123">
        <f>+SUM(C440+C460+C480)</f>
        <v>3551</v>
      </c>
      <c r="D481" s="123">
        <f>+SUM(D440+D460+D480)</f>
        <v>6161</v>
      </c>
      <c r="E481" s="123">
        <f>+SUM(E440+E460+E480)</f>
        <v>7849</v>
      </c>
      <c r="F481" s="123">
        <f>+SUM(F440+F460+F480)</f>
        <v>2499</v>
      </c>
      <c r="G481" s="123">
        <f t="shared" ref="G481" si="21">+SUM(G440+G460+G480)</f>
        <v>99</v>
      </c>
      <c r="H481" s="123">
        <f>+SUM(H440+H460+H480)</f>
        <v>1032</v>
      </c>
      <c r="I481" s="123">
        <f>+SUM(C481:H481)</f>
        <v>21191</v>
      </c>
    </row>
    <row r="482" spans="1:9" ht="15.75" x14ac:dyDescent="0.25">
      <c r="A482" s="131">
        <v>44927</v>
      </c>
      <c r="B482" s="222" t="s">
        <v>22</v>
      </c>
      <c r="C482" s="200">
        <v>445</v>
      </c>
      <c r="D482" s="238">
        <v>561</v>
      </c>
      <c r="E482" s="238">
        <v>739</v>
      </c>
      <c r="F482" s="197">
        <v>63</v>
      </c>
      <c r="G482" s="239">
        <v>10</v>
      </c>
      <c r="H482" s="200">
        <v>24</v>
      </c>
      <c r="I482" s="200">
        <f>SUM(C482:H482)</f>
        <v>1842</v>
      </c>
    </row>
    <row r="483" spans="1:9" ht="15.75" x14ac:dyDescent="0.25">
      <c r="A483" s="131">
        <v>44928</v>
      </c>
      <c r="B483" s="222" t="s">
        <v>23</v>
      </c>
      <c r="C483" s="200">
        <v>161</v>
      </c>
      <c r="D483" s="197">
        <v>250</v>
      </c>
      <c r="E483" s="200">
        <v>767</v>
      </c>
      <c r="F483" s="238">
        <v>240</v>
      </c>
      <c r="G483" s="200">
        <v>17</v>
      </c>
      <c r="H483" s="238">
        <v>122</v>
      </c>
      <c r="I483" s="200">
        <f t="shared" ref="I483:I518" si="22">SUM(C483:H483)</f>
        <v>1557</v>
      </c>
    </row>
    <row r="484" spans="1:9" ht="15.75" x14ac:dyDescent="0.25">
      <c r="A484" s="131">
        <v>44929</v>
      </c>
      <c r="B484" s="222" t="s">
        <v>24</v>
      </c>
      <c r="C484" s="200">
        <v>5</v>
      </c>
      <c r="D484" s="238">
        <v>39</v>
      </c>
      <c r="E484" s="238">
        <v>101</v>
      </c>
      <c r="F484" s="238">
        <v>4</v>
      </c>
      <c r="G484" s="200">
        <v>0</v>
      </c>
      <c r="H484" s="238">
        <v>0</v>
      </c>
      <c r="I484" s="200">
        <f t="shared" si="22"/>
        <v>149</v>
      </c>
    </row>
    <row r="485" spans="1:9" ht="15.75" x14ac:dyDescent="0.25">
      <c r="A485" s="131">
        <v>44930</v>
      </c>
      <c r="B485" s="222" t="s">
        <v>25</v>
      </c>
      <c r="C485" s="200">
        <v>14</v>
      </c>
      <c r="D485" s="238">
        <v>33</v>
      </c>
      <c r="E485" s="238">
        <v>20</v>
      </c>
      <c r="F485" s="238">
        <v>0</v>
      </c>
      <c r="G485" s="200" t="s">
        <v>41</v>
      </c>
      <c r="H485" s="238">
        <v>0</v>
      </c>
      <c r="I485" s="200">
        <f t="shared" si="22"/>
        <v>67</v>
      </c>
    </row>
    <row r="486" spans="1:9" ht="15.75" x14ac:dyDescent="0.25">
      <c r="A486" s="131">
        <v>44931</v>
      </c>
      <c r="B486" s="222" t="s">
        <v>26</v>
      </c>
      <c r="C486" s="200">
        <v>210</v>
      </c>
      <c r="D486" s="238">
        <v>150</v>
      </c>
      <c r="E486" s="238">
        <v>548</v>
      </c>
      <c r="F486" s="238">
        <v>87</v>
      </c>
      <c r="G486" s="200" t="s">
        <v>41</v>
      </c>
      <c r="H486" s="238">
        <v>30</v>
      </c>
      <c r="I486" s="200">
        <f t="shared" si="22"/>
        <v>1025</v>
      </c>
    </row>
    <row r="487" spans="1:9" ht="15.75" x14ac:dyDescent="0.25">
      <c r="A487" s="131">
        <v>44932</v>
      </c>
      <c r="B487" s="222" t="s">
        <v>27</v>
      </c>
      <c r="C487" s="200">
        <v>3</v>
      </c>
      <c r="D487" s="238">
        <v>24</v>
      </c>
      <c r="E487" s="238">
        <v>30</v>
      </c>
      <c r="F487" s="238">
        <v>8</v>
      </c>
      <c r="G487" s="200" t="s">
        <v>41</v>
      </c>
      <c r="H487" s="238">
        <v>2</v>
      </c>
      <c r="I487" s="200">
        <f t="shared" si="22"/>
        <v>67</v>
      </c>
    </row>
    <row r="488" spans="1:9" ht="15.75" x14ac:dyDescent="0.25">
      <c r="A488" s="131">
        <v>44933</v>
      </c>
      <c r="B488" s="222" t="s">
        <v>28</v>
      </c>
      <c r="C488" s="200">
        <v>38</v>
      </c>
      <c r="D488" s="238">
        <v>0</v>
      </c>
      <c r="E488" s="238">
        <v>0</v>
      </c>
      <c r="F488" s="238">
        <v>0</v>
      </c>
      <c r="G488" s="200">
        <v>0</v>
      </c>
      <c r="H488" s="238">
        <v>0</v>
      </c>
      <c r="I488" s="200">
        <f t="shared" si="22"/>
        <v>38</v>
      </c>
    </row>
    <row r="489" spans="1:9" ht="15.75" x14ac:dyDescent="0.25">
      <c r="A489" s="131">
        <v>44934</v>
      </c>
      <c r="B489" s="222" t="s">
        <v>29</v>
      </c>
      <c r="C489" s="200">
        <v>27</v>
      </c>
      <c r="D489" s="238">
        <v>48</v>
      </c>
      <c r="E489" s="238">
        <v>280</v>
      </c>
      <c r="F489" s="238">
        <v>22</v>
      </c>
      <c r="G489" s="200">
        <v>1</v>
      </c>
      <c r="H489" s="238">
        <v>5</v>
      </c>
      <c r="I489" s="200">
        <f t="shared" si="22"/>
        <v>383</v>
      </c>
    </row>
    <row r="490" spans="1:9" ht="15.75" x14ac:dyDescent="0.25">
      <c r="A490" s="131">
        <v>44935</v>
      </c>
      <c r="B490" s="222" t="s">
        <v>30</v>
      </c>
      <c r="C490" s="200">
        <v>24</v>
      </c>
      <c r="D490" s="238">
        <v>96</v>
      </c>
      <c r="E490" s="238">
        <v>48</v>
      </c>
      <c r="F490" s="238">
        <v>2</v>
      </c>
      <c r="G490" s="238">
        <v>0</v>
      </c>
      <c r="H490" s="238">
        <v>1</v>
      </c>
      <c r="I490" s="200">
        <f t="shared" si="22"/>
        <v>171</v>
      </c>
    </row>
    <row r="491" spans="1:9" ht="15.75" x14ac:dyDescent="0.25">
      <c r="A491" s="131">
        <v>44936</v>
      </c>
      <c r="B491" s="222" t="s">
        <v>31</v>
      </c>
      <c r="C491" s="200">
        <v>65</v>
      </c>
      <c r="D491" s="238">
        <v>88</v>
      </c>
      <c r="E491" s="238">
        <v>131</v>
      </c>
      <c r="F491" s="238">
        <v>7</v>
      </c>
      <c r="G491" s="238">
        <v>0</v>
      </c>
      <c r="H491" s="238">
        <v>3</v>
      </c>
      <c r="I491" s="200">
        <f t="shared" si="22"/>
        <v>294</v>
      </c>
    </row>
    <row r="492" spans="1:9" ht="15.75" x14ac:dyDescent="0.25">
      <c r="A492" s="131">
        <v>44937</v>
      </c>
      <c r="B492" s="222" t="s">
        <v>40</v>
      </c>
      <c r="C492" s="200">
        <v>10</v>
      </c>
      <c r="D492" s="238">
        <v>100</v>
      </c>
      <c r="E492" s="238">
        <v>288</v>
      </c>
      <c r="F492" s="238">
        <v>256</v>
      </c>
      <c r="G492" s="238">
        <v>0</v>
      </c>
      <c r="H492" s="238">
        <v>18</v>
      </c>
      <c r="I492" s="200">
        <f t="shared" si="22"/>
        <v>672</v>
      </c>
    </row>
    <row r="493" spans="1:9" ht="15.75" x14ac:dyDescent="0.25">
      <c r="A493" s="131">
        <v>44938</v>
      </c>
      <c r="B493" s="222" t="s">
        <v>32</v>
      </c>
      <c r="C493" s="200">
        <v>0</v>
      </c>
      <c r="D493" s="238">
        <v>0</v>
      </c>
      <c r="E493" s="238">
        <v>58</v>
      </c>
      <c r="F493" s="238">
        <v>0</v>
      </c>
      <c r="G493" s="238">
        <v>0</v>
      </c>
      <c r="H493" s="238">
        <v>0</v>
      </c>
      <c r="I493" s="200">
        <f t="shared" si="22"/>
        <v>58</v>
      </c>
    </row>
    <row r="494" spans="1:9" ht="15.75" x14ac:dyDescent="0.25">
      <c r="A494" s="131">
        <v>44939</v>
      </c>
      <c r="B494" s="222" t="s">
        <v>33</v>
      </c>
      <c r="C494" s="200">
        <v>0</v>
      </c>
      <c r="D494" s="238">
        <v>0</v>
      </c>
      <c r="E494" s="238">
        <v>0</v>
      </c>
      <c r="F494" s="238">
        <v>0</v>
      </c>
      <c r="G494" s="238">
        <v>0</v>
      </c>
      <c r="H494" s="238">
        <v>0</v>
      </c>
      <c r="I494" s="200">
        <f t="shared" si="22"/>
        <v>0</v>
      </c>
    </row>
    <row r="495" spans="1:9" ht="15.75" x14ac:dyDescent="0.25">
      <c r="A495" s="131">
        <v>44941</v>
      </c>
      <c r="B495" s="222" t="s">
        <v>35</v>
      </c>
      <c r="C495" s="200">
        <v>0</v>
      </c>
      <c r="D495" s="238">
        <v>1</v>
      </c>
      <c r="E495" s="238">
        <v>1</v>
      </c>
      <c r="F495" s="238">
        <v>0</v>
      </c>
      <c r="G495" s="238">
        <v>0</v>
      </c>
      <c r="H495" s="238">
        <v>3</v>
      </c>
      <c r="I495" s="200">
        <f t="shared" si="22"/>
        <v>5</v>
      </c>
    </row>
    <row r="496" spans="1:9" ht="15.75" x14ac:dyDescent="0.25">
      <c r="A496" s="131">
        <v>44942</v>
      </c>
      <c r="B496" s="222" t="s">
        <v>39</v>
      </c>
      <c r="C496" s="200">
        <v>0</v>
      </c>
      <c r="D496" s="238">
        <v>465</v>
      </c>
      <c r="E496" s="197">
        <v>92</v>
      </c>
      <c r="F496" s="238">
        <v>0</v>
      </c>
      <c r="G496" s="238">
        <v>0</v>
      </c>
      <c r="H496" s="238">
        <v>0</v>
      </c>
      <c r="I496" s="200">
        <f t="shared" si="22"/>
        <v>557</v>
      </c>
    </row>
    <row r="497" spans="1:9" ht="15.75" x14ac:dyDescent="0.25">
      <c r="A497" s="131">
        <v>44943</v>
      </c>
      <c r="B497" s="222" t="s">
        <v>36</v>
      </c>
      <c r="C497" s="200">
        <v>0</v>
      </c>
      <c r="D497" s="238">
        <v>0</v>
      </c>
      <c r="E497" s="238">
        <v>4</v>
      </c>
      <c r="F497" s="238">
        <v>1</v>
      </c>
      <c r="G497" s="238">
        <v>0</v>
      </c>
      <c r="H497" s="238">
        <v>1</v>
      </c>
      <c r="I497" s="200">
        <f t="shared" si="22"/>
        <v>6</v>
      </c>
    </row>
    <row r="498" spans="1:9" ht="15.75" x14ac:dyDescent="0.25">
      <c r="A498" s="131">
        <v>44944</v>
      </c>
      <c r="B498" s="222" t="s">
        <v>42</v>
      </c>
      <c r="C498" s="200">
        <v>0</v>
      </c>
      <c r="D498" s="238">
        <v>6</v>
      </c>
      <c r="E498" s="238">
        <v>5</v>
      </c>
      <c r="F498" s="238">
        <v>0</v>
      </c>
      <c r="G498" s="238">
        <v>0</v>
      </c>
      <c r="H498" s="238">
        <v>0</v>
      </c>
      <c r="I498" s="200">
        <f t="shared" si="22"/>
        <v>11</v>
      </c>
    </row>
    <row r="499" spans="1:9" ht="15.75" x14ac:dyDescent="0.25">
      <c r="A499" s="131">
        <v>44945</v>
      </c>
      <c r="B499" s="222" t="s">
        <v>37</v>
      </c>
      <c r="C499" s="200">
        <v>473</v>
      </c>
      <c r="D499" s="238"/>
      <c r="E499" s="238">
        <v>0</v>
      </c>
      <c r="F499" s="238">
        <v>13</v>
      </c>
      <c r="G499" s="238">
        <v>0</v>
      </c>
      <c r="H499" s="238">
        <v>114</v>
      </c>
      <c r="I499" s="200">
        <f t="shared" si="22"/>
        <v>600</v>
      </c>
    </row>
    <row r="500" spans="1:9" ht="15.75" x14ac:dyDescent="0.25">
      <c r="A500" s="132">
        <v>44946</v>
      </c>
      <c r="B500" s="126" t="s">
        <v>38</v>
      </c>
      <c r="C500" s="127">
        <f>SUM(C482:C499)</f>
        <v>1475</v>
      </c>
      <c r="D500" s="128">
        <f>SUM(D482:D499)</f>
        <v>1861</v>
      </c>
      <c r="E500" s="128">
        <f>SUM(E482:E499)</f>
        <v>3112</v>
      </c>
      <c r="F500" s="128">
        <f t="shared" ref="F500:H500" si="23">SUM(F482:F499)</f>
        <v>703</v>
      </c>
      <c r="G500" s="128">
        <f>SUM(G482:G499)</f>
        <v>28</v>
      </c>
      <c r="H500" s="128">
        <f t="shared" si="23"/>
        <v>323</v>
      </c>
      <c r="I500" s="164">
        <f>+SUM(C500:H500)</f>
        <v>7502</v>
      </c>
    </row>
    <row r="501" spans="1:9" ht="15.75" x14ac:dyDescent="0.25">
      <c r="A501" s="131">
        <v>44958</v>
      </c>
      <c r="B501" s="222" t="s">
        <v>22</v>
      </c>
      <c r="C501" s="200">
        <v>412</v>
      </c>
      <c r="D501" s="200">
        <v>400</v>
      </c>
      <c r="E501" s="200">
        <v>775</v>
      </c>
      <c r="F501" s="200">
        <v>80</v>
      </c>
      <c r="G501" s="200">
        <v>12</v>
      </c>
      <c r="H501" s="200">
        <v>22</v>
      </c>
      <c r="I501" s="200">
        <f t="shared" si="22"/>
        <v>1701</v>
      </c>
    </row>
    <row r="502" spans="1:9" ht="15.75" x14ac:dyDescent="0.25">
      <c r="A502" s="131">
        <v>44959</v>
      </c>
      <c r="B502" s="222" t="s">
        <v>23</v>
      </c>
      <c r="C502" s="200">
        <v>204</v>
      </c>
      <c r="D502" s="238">
        <v>285</v>
      </c>
      <c r="E502" s="238">
        <v>757</v>
      </c>
      <c r="F502" s="238">
        <v>332</v>
      </c>
      <c r="G502" s="238">
        <v>34</v>
      </c>
      <c r="H502" s="238">
        <v>90</v>
      </c>
      <c r="I502" s="200">
        <f t="shared" si="22"/>
        <v>1702</v>
      </c>
    </row>
    <row r="503" spans="1:9" ht="15.75" x14ac:dyDescent="0.25">
      <c r="A503" s="131">
        <v>44960</v>
      </c>
      <c r="B503" s="222" t="s">
        <v>24</v>
      </c>
      <c r="C503" s="200">
        <v>13</v>
      </c>
      <c r="D503" s="238">
        <v>48</v>
      </c>
      <c r="E503" s="238">
        <v>73</v>
      </c>
      <c r="F503" s="238">
        <v>0</v>
      </c>
      <c r="G503" s="238">
        <v>0</v>
      </c>
      <c r="H503" s="238">
        <v>0</v>
      </c>
      <c r="I503" s="200">
        <f t="shared" si="22"/>
        <v>134</v>
      </c>
    </row>
    <row r="504" spans="1:9" ht="15.75" x14ac:dyDescent="0.25">
      <c r="A504" s="131">
        <v>44961</v>
      </c>
      <c r="B504" s="222" t="s">
        <v>25</v>
      </c>
      <c r="C504" s="200">
        <v>20</v>
      </c>
      <c r="D504" s="238">
        <v>22</v>
      </c>
      <c r="E504" s="238">
        <v>14</v>
      </c>
      <c r="F504" s="238">
        <v>0</v>
      </c>
      <c r="G504" s="238">
        <v>1</v>
      </c>
      <c r="H504" s="238">
        <v>0</v>
      </c>
      <c r="I504" s="200">
        <f t="shared" si="22"/>
        <v>57</v>
      </c>
    </row>
    <row r="505" spans="1:9" ht="15.75" x14ac:dyDescent="0.25">
      <c r="A505" s="131">
        <v>44962</v>
      </c>
      <c r="B505" s="222" t="s">
        <v>26</v>
      </c>
      <c r="C505" s="200">
        <v>162</v>
      </c>
      <c r="D505" s="238">
        <v>190</v>
      </c>
      <c r="E505" s="238">
        <v>330</v>
      </c>
      <c r="F505" s="238">
        <v>77</v>
      </c>
      <c r="G505" s="238">
        <v>0</v>
      </c>
      <c r="H505" s="238">
        <v>17</v>
      </c>
      <c r="I505" s="200">
        <f t="shared" si="22"/>
        <v>776</v>
      </c>
    </row>
    <row r="506" spans="1:9" ht="15.75" x14ac:dyDescent="0.25">
      <c r="A506" s="131">
        <v>44963</v>
      </c>
      <c r="B506" s="222" t="s">
        <v>27</v>
      </c>
      <c r="C506" s="200">
        <v>4</v>
      </c>
      <c r="D506" s="238">
        <v>33</v>
      </c>
      <c r="E506" s="238">
        <v>30</v>
      </c>
      <c r="F506" s="238">
        <v>3</v>
      </c>
      <c r="G506" s="238">
        <v>4</v>
      </c>
      <c r="H506" s="238">
        <v>1</v>
      </c>
      <c r="I506" s="200">
        <f t="shared" si="22"/>
        <v>75</v>
      </c>
    </row>
    <row r="507" spans="1:9" ht="15.75" x14ac:dyDescent="0.25">
      <c r="A507" s="131">
        <v>44964</v>
      </c>
      <c r="B507" s="222" t="s">
        <v>28</v>
      </c>
      <c r="C507" s="200">
        <v>70</v>
      </c>
      <c r="D507" s="238">
        <v>0</v>
      </c>
      <c r="E507" s="238">
        <v>0</v>
      </c>
      <c r="F507" s="238">
        <v>0</v>
      </c>
      <c r="G507" s="238">
        <v>0</v>
      </c>
      <c r="H507" s="238">
        <v>0</v>
      </c>
      <c r="I507" s="200">
        <f t="shared" si="22"/>
        <v>70</v>
      </c>
    </row>
    <row r="508" spans="1:9" ht="15.75" x14ac:dyDescent="0.25">
      <c r="A508" s="131">
        <v>44965</v>
      </c>
      <c r="B508" s="222" t="s">
        <v>29</v>
      </c>
      <c r="C508" s="200">
        <v>41</v>
      </c>
      <c r="D508" s="238">
        <v>78</v>
      </c>
      <c r="E508" s="238">
        <v>239</v>
      </c>
      <c r="F508" s="238">
        <v>15</v>
      </c>
      <c r="G508" s="238">
        <v>1</v>
      </c>
      <c r="H508" s="238">
        <v>4</v>
      </c>
      <c r="I508" s="200">
        <f t="shared" si="22"/>
        <v>378</v>
      </c>
    </row>
    <row r="509" spans="1:9" ht="15.75" x14ac:dyDescent="0.25">
      <c r="A509" s="131">
        <v>44966</v>
      </c>
      <c r="B509" s="222" t="s">
        <v>30</v>
      </c>
      <c r="C509" s="200">
        <v>39</v>
      </c>
      <c r="D509" s="238">
        <v>81</v>
      </c>
      <c r="E509" s="238">
        <v>67</v>
      </c>
      <c r="F509" s="238">
        <v>16</v>
      </c>
      <c r="G509" s="238">
        <v>0</v>
      </c>
      <c r="H509" s="238">
        <v>1</v>
      </c>
      <c r="I509" s="200">
        <f t="shared" si="22"/>
        <v>204</v>
      </c>
    </row>
    <row r="510" spans="1:9" ht="15.75" x14ac:dyDescent="0.25">
      <c r="A510" s="131">
        <v>44967</v>
      </c>
      <c r="B510" s="222" t="s">
        <v>31</v>
      </c>
      <c r="C510" s="200">
        <v>86</v>
      </c>
      <c r="D510" s="238">
        <v>139</v>
      </c>
      <c r="E510" s="238">
        <v>107</v>
      </c>
      <c r="F510" s="238">
        <v>7</v>
      </c>
      <c r="G510" s="238">
        <v>1</v>
      </c>
      <c r="H510" s="238">
        <v>0</v>
      </c>
      <c r="I510" s="200">
        <f t="shared" si="22"/>
        <v>340</v>
      </c>
    </row>
    <row r="511" spans="1:9" ht="15.75" x14ac:dyDescent="0.25">
      <c r="A511" s="131">
        <v>44968</v>
      </c>
      <c r="B511" s="222" t="s">
        <v>40</v>
      </c>
      <c r="C511" s="200">
        <v>13</v>
      </c>
      <c r="D511" s="238">
        <v>131</v>
      </c>
      <c r="E511" s="238">
        <v>269</v>
      </c>
      <c r="F511" s="238">
        <v>291</v>
      </c>
      <c r="G511" s="238">
        <v>0</v>
      </c>
      <c r="H511" s="238">
        <v>15</v>
      </c>
      <c r="I511" s="200">
        <f t="shared" si="22"/>
        <v>719</v>
      </c>
    </row>
    <row r="512" spans="1:9" ht="15.75" x14ac:dyDescent="0.25">
      <c r="A512" s="131">
        <v>44969</v>
      </c>
      <c r="B512" s="222" t="s">
        <v>32</v>
      </c>
      <c r="C512" s="200">
        <v>0</v>
      </c>
      <c r="D512" s="238">
        <v>0</v>
      </c>
      <c r="E512" s="238">
        <v>47</v>
      </c>
      <c r="F512" s="238">
        <v>0</v>
      </c>
      <c r="G512" s="238">
        <v>0</v>
      </c>
      <c r="H512" s="238">
        <v>0</v>
      </c>
      <c r="I512" s="200">
        <f t="shared" si="22"/>
        <v>47</v>
      </c>
    </row>
    <row r="513" spans="1:9" ht="15.75" x14ac:dyDescent="0.25">
      <c r="A513" s="131">
        <v>44970</v>
      </c>
      <c r="B513" s="222" t="s">
        <v>33</v>
      </c>
      <c r="C513" s="200">
        <v>0</v>
      </c>
      <c r="D513" s="238">
        <v>0</v>
      </c>
      <c r="E513" s="238">
        <v>3</v>
      </c>
      <c r="F513" s="238">
        <v>0</v>
      </c>
      <c r="G513" s="238">
        <v>0</v>
      </c>
      <c r="H513" s="238">
        <v>0</v>
      </c>
      <c r="I513" s="200">
        <f t="shared" si="22"/>
        <v>3</v>
      </c>
    </row>
    <row r="514" spans="1:9" ht="15.75" x14ac:dyDescent="0.25">
      <c r="A514" s="131">
        <v>44972</v>
      </c>
      <c r="B514" s="222" t="s">
        <v>35</v>
      </c>
      <c r="C514" s="200">
        <v>0</v>
      </c>
      <c r="D514" s="238">
        <v>0</v>
      </c>
      <c r="E514" s="238">
        <v>1</v>
      </c>
      <c r="F514" s="238">
        <v>0</v>
      </c>
      <c r="G514" s="238">
        <v>0</v>
      </c>
      <c r="H514" s="238">
        <v>0</v>
      </c>
      <c r="I514" s="200">
        <f t="shared" si="22"/>
        <v>1</v>
      </c>
    </row>
    <row r="515" spans="1:9" ht="15.75" x14ac:dyDescent="0.25">
      <c r="A515" s="131">
        <v>44973</v>
      </c>
      <c r="B515" s="222" t="s">
        <v>39</v>
      </c>
      <c r="C515" s="200">
        <v>0</v>
      </c>
      <c r="D515" s="238">
        <v>589</v>
      </c>
      <c r="E515" s="197">
        <v>51</v>
      </c>
      <c r="F515" s="238">
        <v>0</v>
      </c>
      <c r="G515" s="238">
        <v>0</v>
      </c>
      <c r="H515" s="238">
        <v>0</v>
      </c>
      <c r="I515" s="200">
        <f t="shared" si="22"/>
        <v>640</v>
      </c>
    </row>
    <row r="516" spans="1:9" ht="15.75" x14ac:dyDescent="0.25">
      <c r="A516" s="131">
        <v>44974</v>
      </c>
      <c r="B516" s="222" t="s">
        <v>36</v>
      </c>
      <c r="C516" s="200">
        <v>1</v>
      </c>
      <c r="D516" s="238">
        <v>0</v>
      </c>
      <c r="E516" s="238">
        <v>4</v>
      </c>
      <c r="F516" s="238">
        <v>0</v>
      </c>
      <c r="G516" s="238">
        <v>0</v>
      </c>
      <c r="H516" s="238">
        <v>4</v>
      </c>
      <c r="I516" s="200">
        <f t="shared" si="22"/>
        <v>9</v>
      </c>
    </row>
    <row r="517" spans="1:9" ht="15.75" x14ac:dyDescent="0.25">
      <c r="A517" s="131">
        <v>44975</v>
      </c>
      <c r="B517" s="222" t="s">
        <v>42</v>
      </c>
      <c r="C517" s="200">
        <v>0</v>
      </c>
      <c r="D517" s="238">
        <v>6</v>
      </c>
      <c r="E517" s="238">
        <v>2</v>
      </c>
      <c r="F517" s="238">
        <v>1</v>
      </c>
      <c r="G517" s="238">
        <v>0</v>
      </c>
      <c r="H517" s="238">
        <v>0</v>
      </c>
      <c r="I517" s="200">
        <f t="shared" si="22"/>
        <v>9</v>
      </c>
    </row>
    <row r="518" spans="1:9" ht="15.75" x14ac:dyDescent="0.25">
      <c r="A518" s="131">
        <v>44976</v>
      </c>
      <c r="B518" s="222" t="s">
        <v>37</v>
      </c>
      <c r="C518" s="200">
        <v>215</v>
      </c>
      <c r="D518" s="238">
        <v>0</v>
      </c>
      <c r="E518" s="238">
        <v>0</v>
      </c>
      <c r="F518" s="238">
        <v>16</v>
      </c>
      <c r="G518" s="238">
        <v>0</v>
      </c>
      <c r="H518" s="238">
        <v>74</v>
      </c>
      <c r="I518" s="200">
        <f t="shared" si="22"/>
        <v>305</v>
      </c>
    </row>
    <row r="519" spans="1:9" ht="15.75" x14ac:dyDescent="0.25">
      <c r="A519" s="132">
        <v>44977</v>
      </c>
      <c r="B519" s="126" t="s">
        <v>38</v>
      </c>
      <c r="C519" s="127">
        <f>SUM(C501:C518)</f>
        <v>1280</v>
      </c>
      <c r="D519" s="128">
        <f>SUM(D501:D518)</f>
        <v>2002</v>
      </c>
      <c r="E519" s="128">
        <f>SUM(E501:E518)</f>
        <v>2769</v>
      </c>
      <c r="F519" s="128">
        <f>SUM(F501:F518)</f>
        <v>838</v>
      </c>
      <c r="G519" s="128">
        <f t="shared" ref="G519" si="24">SUM(G501:G518)</f>
        <v>53</v>
      </c>
      <c r="H519" s="128">
        <f>SUM(H501:H518)</f>
        <v>228</v>
      </c>
      <c r="I519" s="164">
        <f>+SUM(C519:H519)</f>
        <v>7170</v>
      </c>
    </row>
    <row r="520" spans="1:9" ht="15.75" x14ac:dyDescent="0.25">
      <c r="A520" s="131">
        <v>44986</v>
      </c>
      <c r="B520" s="222" t="s">
        <v>22</v>
      </c>
      <c r="C520" s="156">
        <v>408</v>
      </c>
      <c r="D520" s="160">
        <v>1091</v>
      </c>
      <c r="E520" s="161">
        <v>859</v>
      </c>
      <c r="F520" s="161">
        <v>104</v>
      </c>
      <c r="G520" s="161">
        <v>9</v>
      </c>
      <c r="H520" s="161">
        <v>23</v>
      </c>
      <c r="I520" s="160">
        <v>2485</v>
      </c>
    </row>
    <row r="521" spans="1:9" ht="15.75" x14ac:dyDescent="0.25">
      <c r="A521" s="131">
        <v>44987</v>
      </c>
      <c r="B521" s="222" t="s">
        <v>23</v>
      </c>
      <c r="C521" s="157">
        <v>263</v>
      </c>
      <c r="D521" s="157">
        <v>600</v>
      </c>
      <c r="E521" s="163">
        <v>1087</v>
      </c>
      <c r="F521" s="162">
        <v>620</v>
      </c>
      <c r="G521" s="162">
        <v>50</v>
      </c>
      <c r="H521" s="162">
        <v>101</v>
      </c>
      <c r="I521" s="160">
        <v>2671</v>
      </c>
    </row>
    <row r="522" spans="1:9" ht="15.75" x14ac:dyDescent="0.25">
      <c r="A522" s="131">
        <v>44988</v>
      </c>
      <c r="B522" s="222" t="s">
        <v>24</v>
      </c>
      <c r="C522" s="157">
        <v>21</v>
      </c>
      <c r="D522" s="157">
        <v>49</v>
      </c>
      <c r="E522" s="162">
        <v>88</v>
      </c>
      <c r="F522" s="162">
        <v>1</v>
      </c>
      <c r="G522" s="162" t="s">
        <v>45</v>
      </c>
      <c r="H522" s="162">
        <v>1</v>
      </c>
      <c r="I522" s="156">
        <v>160</v>
      </c>
    </row>
    <row r="523" spans="1:9" ht="15.75" x14ac:dyDescent="0.25">
      <c r="A523" s="131">
        <v>44989</v>
      </c>
      <c r="B523" s="222" t="s">
        <v>25</v>
      </c>
      <c r="C523" s="157">
        <v>24</v>
      </c>
      <c r="D523" s="157">
        <v>46</v>
      </c>
      <c r="E523" s="162">
        <v>19</v>
      </c>
      <c r="F523" s="162">
        <v>1</v>
      </c>
      <c r="G523" s="162">
        <v>1</v>
      </c>
      <c r="H523" s="162" t="s">
        <v>45</v>
      </c>
      <c r="I523" s="156">
        <v>90</v>
      </c>
    </row>
    <row r="524" spans="1:9" ht="15.75" x14ac:dyDescent="0.25">
      <c r="A524" s="131">
        <v>44990</v>
      </c>
      <c r="B524" s="222" t="s">
        <v>26</v>
      </c>
      <c r="C524" s="157">
        <v>36</v>
      </c>
      <c r="D524" s="157">
        <v>204</v>
      </c>
      <c r="E524" s="162" t="s">
        <v>44</v>
      </c>
      <c r="F524" s="162" t="s">
        <v>45</v>
      </c>
      <c r="G524" s="162">
        <v>2</v>
      </c>
      <c r="H524" s="162">
        <v>16</v>
      </c>
      <c r="I524" s="156">
        <v>256</v>
      </c>
    </row>
    <row r="525" spans="1:9" ht="15.75" x14ac:dyDescent="0.25">
      <c r="A525" s="131">
        <v>44991</v>
      </c>
      <c r="B525" s="222" t="s">
        <v>27</v>
      </c>
      <c r="C525" s="157">
        <v>9</v>
      </c>
      <c r="D525" s="157">
        <v>57</v>
      </c>
      <c r="E525" s="162">
        <v>35</v>
      </c>
      <c r="F525" s="162">
        <v>10</v>
      </c>
      <c r="G525" s="162">
        <v>3</v>
      </c>
      <c r="H525" s="162">
        <v>2</v>
      </c>
      <c r="I525" s="156">
        <v>113</v>
      </c>
    </row>
    <row r="526" spans="1:9" ht="15.75" x14ac:dyDescent="0.25">
      <c r="A526" s="131">
        <v>44992</v>
      </c>
      <c r="B526" s="222" t="s">
        <v>28</v>
      </c>
      <c r="C526" s="157">
        <v>151</v>
      </c>
      <c r="D526" s="156" t="s">
        <v>46</v>
      </c>
      <c r="E526" s="156" t="s">
        <v>44</v>
      </c>
      <c r="F526" s="156" t="s">
        <v>45</v>
      </c>
      <c r="G526" s="240" t="s">
        <v>41</v>
      </c>
      <c r="H526" s="156" t="s">
        <v>44</v>
      </c>
      <c r="I526" s="200">
        <f t="shared" ref="I526" si="25">SUM(C526:H526)</f>
        <v>151</v>
      </c>
    </row>
    <row r="527" spans="1:9" ht="15.75" x14ac:dyDescent="0.25">
      <c r="A527" s="131">
        <v>44993</v>
      </c>
      <c r="B527" s="222" t="s">
        <v>29</v>
      </c>
      <c r="C527" s="157">
        <v>43</v>
      </c>
      <c r="D527" s="157">
        <v>106</v>
      </c>
      <c r="E527" s="162">
        <v>190</v>
      </c>
      <c r="F527" s="162">
        <v>8</v>
      </c>
      <c r="G527" s="232" t="s">
        <v>41</v>
      </c>
      <c r="H527" s="162" t="s">
        <v>45</v>
      </c>
      <c r="I527" s="156">
        <v>347</v>
      </c>
    </row>
    <row r="528" spans="1:9" ht="15.75" x14ac:dyDescent="0.25">
      <c r="A528" s="131">
        <v>44994</v>
      </c>
      <c r="B528" s="222" t="s">
        <v>30</v>
      </c>
      <c r="C528" s="157">
        <v>39</v>
      </c>
      <c r="D528" s="157">
        <v>125</v>
      </c>
      <c r="E528" s="162">
        <v>86</v>
      </c>
      <c r="F528" s="162">
        <v>17</v>
      </c>
      <c r="G528" s="162">
        <v>2</v>
      </c>
      <c r="H528" s="162" t="s">
        <v>45</v>
      </c>
      <c r="I528" s="156">
        <v>267</v>
      </c>
    </row>
    <row r="529" spans="1:9" ht="15.75" x14ac:dyDescent="0.25">
      <c r="A529" s="131">
        <v>44995</v>
      </c>
      <c r="B529" s="222" t="s">
        <v>31</v>
      </c>
      <c r="C529" s="157">
        <v>120</v>
      </c>
      <c r="D529" s="157">
        <v>119</v>
      </c>
      <c r="E529" s="162">
        <v>142</v>
      </c>
      <c r="F529" s="162">
        <v>14</v>
      </c>
      <c r="G529" s="232" t="s">
        <v>41</v>
      </c>
      <c r="H529" s="162" t="s">
        <v>43</v>
      </c>
      <c r="I529" s="156">
        <v>395</v>
      </c>
    </row>
    <row r="530" spans="1:9" ht="15.75" x14ac:dyDescent="0.25">
      <c r="A530" s="131">
        <v>44996</v>
      </c>
      <c r="B530" s="222" t="s">
        <v>40</v>
      </c>
      <c r="C530" s="157">
        <v>12</v>
      </c>
      <c r="D530" s="157">
        <v>163</v>
      </c>
      <c r="E530" s="162">
        <v>334</v>
      </c>
      <c r="F530" s="162">
        <v>405</v>
      </c>
      <c r="G530" s="232" t="s">
        <v>41</v>
      </c>
      <c r="H530" s="162">
        <v>14</v>
      </c>
      <c r="I530" s="156">
        <v>928</v>
      </c>
    </row>
    <row r="531" spans="1:9" ht="15.75" x14ac:dyDescent="0.25">
      <c r="A531" s="131">
        <v>44997</v>
      </c>
      <c r="B531" s="222" t="s">
        <v>32</v>
      </c>
      <c r="C531" s="157" t="s">
        <v>47</v>
      </c>
      <c r="D531" s="157" t="s">
        <v>46</v>
      </c>
      <c r="E531" s="162">
        <v>85</v>
      </c>
      <c r="F531" s="162" t="s">
        <v>45</v>
      </c>
      <c r="G531" s="232" t="s">
        <v>41</v>
      </c>
      <c r="H531" s="162" t="s">
        <v>44</v>
      </c>
      <c r="I531" s="156">
        <v>97</v>
      </c>
    </row>
    <row r="532" spans="1:9" ht="15.75" x14ac:dyDescent="0.25">
      <c r="A532" s="131">
        <v>44998</v>
      </c>
      <c r="B532" s="222" t="s">
        <v>33</v>
      </c>
      <c r="C532" s="157" t="s">
        <v>47</v>
      </c>
      <c r="D532" s="157" t="s">
        <v>46</v>
      </c>
      <c r="E532" s="162">
        <v>4</v>
      </c>
      <c r="F532" s="162" t="s">
        <v>45</v>
      </c>
      <c r="G532" s="232" t="s">
        <v>41</v>
      </c>
      <c r="H532" s="162" t="s">
        <v>44</v>
      </c>
      <c r="I532" s="156">
        <v>4</v>
      </c>
    </row>
    <row r="533" spans="1:9" ht="15.75" x14ac:dyDescent="0.25">
      <c r="A533" s="131">
        <v>45000</v>
      </c>
      <c r="B533" s="222" t="s">
        <v>35</v>
      </c>
      <c r="C533" s="157" t="s">
        <v>47</v>
      </c>
      <c r="D533" s="157" t="s">
        <v>46</v>
      </c>
      <c r="E533" s="162" t="s">
        <v>44</v>
      </c>
      <c r="F533" s="162" t="s">
        <v>45</v>
      </c>
      <c r="G533" s="232" t="s">
        <v>41</v>
      </c>
      <c r="H533" s="162">
        <v>3</v>
      </c>
      <c r="I533" s="156">
        <v>3</v>
      </c>
    </row>
    <row r="534" spans="1:9" ht="15.75" x14ac:dyDescent="0.25">
      <c r="A534" s="131">
        <v>45001</v>
      </c>
      <c r="B534" s="222" t="s">
        <v>39</v>
      </c>
      <c r="C534" s="157" t="s">
        <v>47</v>
      </c>
      <c r="D534" s="157">
        <v>25</v>
      </c>
      <c r="E534" s="162" t="s">
        <v>44</v>
      </c>
      <c r="F534" s="162">
        <v>3</v>
      </c>
      <c r="G534" s="232" t="s">
        <v>41</v>
      </c>
      <c r="H534" s="162">
        <v>1</v>
      </c>
      <c r="I534" s="156">
        <v>29</v>
      </c>
    </row>
    <row r="535" spans="1:9" ht="15.75" x14ac:dyDescent="0.25">
      <c r="A535" s="131">
        <v>45002</v>
      </c>
      <c r="B535" s="222" t="s">
        <v>36</v>
      </c>
      <c r="C535" s="157" t="s">
        <v>47</v>
      </c>
      <c r="D535" s="157" t="s">
        <v>46</v>
      </c>
      <c r="E535" s="162">
        <v>3</v>
      </c>
      <c r="F535" s="162">
        <v>1</v>
      </c>
      <c r="G535" s="232" t="s">
        <v>41</v>
      </c>
      <c r="H535" s="162">
        <v>1</v>
      </c>
      <c r="I535" s="156">
        <v>5</v>
      </c>
    </row>
    <row r="536" spans="1:9" ht="15.75" x14ac:dyDescent="0.25">
      <c r="A536" s="131">
        <v>45003</v>
      </c>
      <c r="B536" s="222" t="s">
        <v>42</v>
      </c>
      <c r="C536" s="157" t="s">
        <v>47</v>
      </c>
      <c r="D536" s="157">
        <v>10</v>
      </c>
      <c r="E536" s="162" t="s">
        <v>44</v>
      </c>
      <c r="F536" s="162">
        <v>11</v>
      </c>
      <c r="G536" s="232" t="s">
        <v>41</v>
      </c>
      <c r="H536" s="162" t="s">
        <v>44</v>
      </c>
      <c r="I536" s="156">
        <v>121</v>
      </c>
    </row>
    <row r="537" spans="1:9" ht="15.75" x14ac:dyDescent="0.25">
      <c r="A537" s="131">
        <v>45004</v>
      </c>
      <c r="B537" s="222" t="s">
        <v>37</v>
      </c>
      <c r="C537" s="157">
        <v>249</v>
      </c>
      <c r="D537" s="157">
        <v>55</v>
      </c>
      <c r="E537" s="162">
        <v>264</v>
      </c>
      <c r="F537" s="162">
        <v>105</v>
      </c>
      <c r="G537" s="162">
        <v>2</v>
      </c>
      <c r="H537" s="162">
        <v>117</v>
      </c>
      <c r="I537" s="156">
        <v>941</v>
      </c>
    </row>
    <row r="538" spans="1:9" ht="15.75" x14ac:dyDescent="0.25">
      <c r="A538" s="132">
        <v>45005</v>
      </c>
      <c r="B538" s="126" t="s">
        <v>38</v>
      </c>
      <c r="C538" s="158">
        <f>SUM(C520:C537)</f>
        <v>1375</v>
      </c>
      <c r="D538" s="158">
        <f t="shared" ref="D538:H538" si="26">SUM(D520:D537)</f>
        <v>2650</v>
      </c>
      <c r="E538" s="158">
        <f t="shared" si="26"/>
        <v>3196</v>
      </c>
      <c r="F538" s="158">
        <f t="shared" si="26"/>
        <v>1300</v>
      </c>
      <c r="G538" s="158">
        <f>SUM(G520:G537)</f>
        <v>69</v>
      </c>
      <c r="H538" s="158">
        <f t="shared" si="26"/>
        <v>279</v>
      </c>
      <c r="I538" s="164">
        <f>+SUM(C538:H538)</f>
        <v>8869</v>
      </c>
    </row>
    <row r="539" spans="1:9" ht="15.75" x14ac:dyDescent="0.25">
      <c r="A539" s="121"/>
      <c r="B539" s="122" t="s">
        <v>9</v>
      </c>
      <c r="C539" s="159">
        <v>4130</v>
      </c>
      <c r="D539" s="159">
        <v>6513</v>
      </c>
      <c r="E539" s="166">
        <v>9077</v>
      </c>
      <c r="F539" s="166">
        <v>2841</v>
      </c>
      <c r="G539" s="159">
        <f t="shared" ref="G539" si="27">+SUM(G500+G519+G538)</f>
        <v>150</v>
      </c>
      <c r="H539" s="165">
        <v>830</v>
      </c>
      <c r="I539" s="123">
        <f>+SUM(C539:H539)</f>
        <v>23541</v>
      </c>
    </row>
    <row r="540" spans="1:9" ht="15.75" x14ac:dyDescent="0.25">
      <c r="A540" s="131">
        <v>45017</v>
      </c>
      <c r="B540" s="222" t="s">
        <v>22</v>
      </c>
      <c r="C540" s="156">
        <v>275</v>
      </c>
      <c r="D540" s="156">
        <v>657</v>
      </c>
      <c r="E540" s="161">
        <v>555</v>
      </c>
      <c r="F540" s="161">
        <v>62</v>
      </c>
      <c r="G540" s="161">
        <v>22</v>
      </c>
      <c r="H540" s="161">
        <v>23</v>
      </c>
      <c r="I540" s="160">
        <f>+SUM(C540:H540)</f>
        <v>1594</v>
      </c>
    </row>
    <row r="541" spans="1:9" ht="15.75" x14ac:dyDescent="0.25">
      <c r="A541" s="131">
        <v>45018</v>
      </c>
      <c r="B541" s="222" t="s">
        <v>23</v>
      </c>
      <c r="C541" s="157">
        <v>259</v>
      </c>
      <c r="D541" s="157">
        <v>423</v>
      </c>
      <c r="E541" s="162">
        <v>830</v>
      </c>
      <c r="F541" s="162">
        <v>384</v>
      </c>
      <c r="G541" s="162">
        <v>20</v>
      </c>
      <c r="H541" s="162">
        <v>107</v>
      </c>
      <c r="I541" s="160">
        <f t="shared" ref="I541:I557" si="28">+SUM(C541:H541)</f>
        <v>2023</v>
      </c>
    </row>
    <row r="542" spans="1:9" ht="15.75" x14ac:dyDescent="0.25">
      <c r="A542" s="131">
        <v>45019</v>
      </c>
      <c r="B542" s="222" t="s">
        <v>24</v>
      </c>
      <c r="C542" s="157">
        <v>9</v>
      </c>
      <c r="D542" s="157">
        <v>32</v>
      </c>
      <c r="E542" s="162">
        <v>50</v>
      </c>
      <c r="F542" s="162">
        <v>2</v>
      </c>
      <c r="G542" s="162" t="s">
        <v>44</v>
      </c>
      <c r="H542" s="231" t="s">
        <v>41</v>
      </c>
      <c r="I542" s="160">
        <f t="shared" si="28"/>
        <v>93</v>
      </c>
    </row>
    <row r="543" spans="1:9" ht="15.75" x14ac:dyDescent="0.25">
      <c r="A543" s="131">
        <v>45020</v>
      </c>
      <c r="B543" s="222" t="s">
        <v>25</v>
      </c>
      <c r="C543" s="157">
        <v>15</v>
      </c>
      <c r="D543" s="157">
        <v>41</v>
      </c>
      <c r="E543" s="162">
        <v>9</v>
      </c>
      <c r="F543" s="231" t="s">
        <v>41</v>
      </c>
      <c r="G543" s="231" t="s">
        <v>41</v>
      </c>
      <c r="H543" s="231" t="s">
        <v>41</v>
      </c>
      <c r="I543" s="160">
        <f t="shared" si="28"/>
        <v>65</v>
      </c>
    </row>
    <row r="544" spans="1:9" ht="15.75" x14ac:dyDescent="0.25">
      <c r="A544" s="131">
        <v>45021</v>
      </c>
      <c r="B544" s="222" t="s">
        <v>26</v>
      </c>
      <c r="C544" s="157">
        <v>122</v>
      </c>
      <c r="D544" s="157">
        <v>64</v>
      </c>
      <c r="E544" s="162">
        <v>157</v>
      </c>
      <c r="F544" s="162">
        <v>37</v>
      </c>
      <c r="G544" s="231" t="s">
        <v>41</v>
      </c>
      <c r="H544" s="162">
        <v>5</v>
      </c>
      <c r="I544" s="160">
        <f t="shared" si="28"/>
        <v>385</v>
      </c>
    </row>
    <row r="545" spans="1:9" ht="15.75" x14ac:dyDescent="0.25">
      <c r="A545" s="131">
        <v>45022</v>
      </c>
      <c r="B545" s="222" t="s">
        <v>27</v>
      </c>
      <c r="C545" s="157">
        <v>6</v>
      </c>
      <c r="D545" s="157">
        <v>33</v>
      </c>
      <c r="E545" s="162">
        <v>27</v>
      </c>
      <c r="F545" s="162">
        <v>5</v>
      </c>
      <c r="G545" s="162">
        <v>9</v>
      </c>
      <c r="H545" s="162">
        <v>1</v>
      </c>
      <c r="I545" s="160">
        <f t="shared" si="28"/>
        <v>81</v>
      </c>
    </row>
    <row r="546" spans="1:9" ht="15.75" x14ac:dyDescent="0.25">
      <c r="A546" s="131">
        <v>45023</v>
      </c>
      <c r="B546" s="222" t="s">
        <v>28</v>
      </c>
      <c r="C546" s="157">
        <v>100</v>
      </c>
      <c r="D546" s="231" t="s">
        <v>41</v>
      </c>
      <c r="E546" s="231" t="s">
        <v>41</v>
      </c>
      <c r="F546" s="231" t="s">
        <v>41</v>
      </c>
      <c r="G546" s="231" t="s">
        <v>41</v>
      </c>
      <c r="H546" s="231" t="s">
        <v>41</v>
      </c>
      <c r="I546" s="160">
        <f t="shared" si="28"/>
        <v>100</v>
      </c>
    </row>
    <row r="547" spans="1:9" ht="15.75" x14ac:dyDescent="0.25">
      <c r="A547" s="131">
        <v>45024</v>
      </c>
      <c r="B547" s="222" t="s">
        <v>29</v>
      </c>
      <c r="C547" s="157">
        <v>31</v>
      </c>
      <c r="D547" s="157">
        <v>62</v>
      </c>
      <c r="E547" s="162">
        <v>165</v>
      </c>
      <c r="F547" s="162">
        <v>9</v>
      </c>
      <c r="G547" s="231" t="s">
        <v>41</v>
      </c>
      <c r="H547" s="162">
        <v>3</v>
      </c>
      <c r="I547" s="160">
        <f t="shared" si="28"/>
        <v>270</v>
      </c>
    </row>
    <row r="548" spans="1:9" ht="15.75" x14ac:dyDescent="0.25">
      <c r="A548" s="131">
        <v>45025</v>
      </c>
      <c r="B548" s="222" t="s">
        <v>30</v>
      </c>
      <c r="C548" s="157">
        <v>30</v>
      </c>
      <c r="D548" s="157">
        <v>71</v>
      </c>
      <c r="E548" s="162">
        <v>54</v>
      </c>
      <c r="F548" s="162">
        <v>6</v>
      </c>
      <c r="G548" s="231" t="s">
        <v>41</v>
      </c>
      <c r="H548" s="231" t="s">
        <v>41</v>
      </c>
      <c r="I548" s="160">
        <f t="shared" si="28"/>
        <v>161</v>
      </c>
    </row>
    <row r="549" spans="1:9" ht="15.75" x14ac:dyDescent="0.25">
      <c r="A549" s="131">
        <v>45026</v>
      </c>
      <c r="B549" s="222" t="s">
        <v>31</v>
      </c>
      <c r="C549" s="157">
        <v>86</v>
      </c>
      <c r="D549" s="157">
        <v>110</v>
      </c>
      <c r="E549" s="162">
        <v>86</v>
      </c>
      <c r="F549" s="162">
        <v>6</v>
      </c>
      <c r="G549" s="232">
        <v>2</v>
      </c>
      <c r="H549" s="162">
        <v>3</v>
      </c>
      <c r="I549" s="160">
        <f t="shared" si="28"/>
        <v>293</v>
      </c>
    </row>
    <row r="550" spans="1:9" ht="15.75" x14ac:dyDescent="0.25">
      <c r="A550" s="131">
        <v>45027</v>
      </c>
      <c r="B550" s="222" t="s">
        <v>40</v>
      </c>
      <c r="C550" s="157">
        <v>5</v>
      </c>
      <c r="D550" s="157">
        <v>150</v>
      </c>
      <c r="E550" s="162">
        <v>238</v>
      </c>
      <c r="F550" s="162">
        <v>212</v>
      </c>
      <c r="G550" s="232">
        <v>1</v>
      </c>
      <c r="H550" s="162">
        <v>17</v>
      </c>
      <c r="I550" s="160">
        <f t="shared" si="28"/>
        <v>623</v>
      </c>
    </row>
    <row r="551" spans="1:9" ht="15.75" x14ac:dyDescent="0.25">
      <c r="A551" s="131">
        <v>45028</v>
      </c>
      <c r="B551" s="222" t="s">
        <v>32</v>
      </c>
      <c r="C551" s="231" t="s">
        <v>41</v>
      </c>
      <c r="D551" s="231" t="s">
        <v>41</v>
      </c>
      <c r="E551" s="162">
        <v>50</v>
      </c>
      <c r="F551" s="231" t="s">
        <v>41</v>
      </c>
      <c r="G551" s="231" t="s">
        <v>41</v>
      </c>
      <c r="H551" s="231" t="s">
        <v>41</v>
      </c>
      <c r="I551" s="160">
        <f t="shared" si="28"/>
        <v>50</v>
      </c>
    </row>
    <row r="552" spans="1:9" ht="15.75" x14ac:dyDescent="0.25">
      <c r="A552" s="131">
        <v>45029</v>
      </c>
      <c r="B552" s="222" t="s">
        <v>33</v>
      </c>
      <c r="C552" s="231" t="s">
        <v>41</v>
      </c>
      <c r="D552" s="231" t="s">
        <v>41</v>
      </c>
      <c r="E552" s="162">
        <v>6</v>
      </c>
      <c r="F552" s="231" t="s">
        <v>41</v>
      </c>
      <c r="G552" s="231" t="s">
        <v>41</v>
      </c>
      <c r="H552" s="231" t="s">
        <v>41</v>
      </c>
      <c r="I552" s="160">
        <f t="shared" si="28"/>
        <v>6</v>
      </c>
    </row>
    <row r="553" spans="1:9" ht="15.75" x14ac:dyDescent="0.25">
      <c r="A553" s="131">
        <v>45030</v>
      </c>
      <c r="B553" s="222" t="s">
        <v>35</v>
      </c>
      <c r="C553" s="231" t="s">
        <v>41</v>
      </c>
      <c r="D553" s="231" t="s">
        <v>41</v>
      </c>
      <c r="E553" s="231" t="s">
        <v>41</v>
      </c>
      <c r="F553" s="231" t="s">
        <v>41</v>
      </c>
      <c r="G553" s="231" t="s">
        <v>41</v>
      </c>
      <c r="H553" s="162">
        <v>5</v>
      </c>
      <c r="I553" s="160">
        <f t="shared" si="28"/>
        <v>5</v>
      </c>
    </row>
    <row r="554" spans="1:9" ht="15.75" x14ac:dyDescent="0.25">
      <c r="A554" s="131">
        <v>45031</v>
      </c>
      <c r="B554" s="222" t="s">
        <v>39</v>
      </c>
      <c r="C554" s="231" t="s">
        <v>41</v>
      </c>
      <c r="D554" s="157">
        <v>209</v>
      </c>
      <c r="E554" s="162">
        <v>53</v>
      </c>
      <c r="F554" s="231" t="s">
        <v>41</v>
      </c>
      <c r="G554" s="231" t="s">
        <v>41</v>
      </c>
      <c r="H554" s="162">
        <v>4</v>
      </c>
      <c r="I554" s="160">
        <f t="shared" si="28"/>
        <v>266</v>
      </c>
    </row>
    <row r="555" spans="1:9" ht="15.75" x14ac:dyDescent="0.25">
      <c r="A555" s="131">
        <v>45032</v>
      </c>
      <c r="B555" s="222" t="s">
        <v>36</v>
      </c>
      <c r="C555" s="231" t="s">
        <v>41</v>
      </c>
      <c r="D555" s="231" t="s">
        <v>41</v>
      </c>
      <c r="E555" s="162">
        <v>3</v>
      </c>
      <c r="F555" s="231" t="s">
        <v>41</v>
      </c>
      <c r="G555" s="231" t="s">
        <v>41</v>
      </c>
      <c r="H555" s="231" t="s">
        <v>41</v>
      </c>
      <c r="I555" s="160">
        <f t="shared" si="28"/>
        <v>3</v>
      </c>
    </row>
    <row r="556" spans="1:9" ht="15.75" x14ac:dyDescent="0.25">
      <c r="A556" s="131">
        <v>45033</v>
      </c>
      <c r="B556" s="222" t="s">
        <v>42</v>
      </c>
      <c r="C556" s="231" t="s">
        <v>41</v>
      </c>
      <c r="D556" s="157">
        <v>7</v>
      </c>
      <c r="E556" s="162">
        <v>1</v>
      </c>
      <c r="F556" s="162">
        <v>2</v>
      </c>
      <c r="G556" s="231" t="s">
        <v>41</v>
      </c>
      <c r="H556" s="231" t="s">
        <v>41</v>
      </c>
      <c r="I556" s="160">
        <f t="shared" si="28"/>
        <v>10</v>
      </c>
    </row>
    <row r="557" spans="1:9" ht="15.75" x14ac:dyDescent="0.25">
      <c r="A557" s="131">
        <v>45034</v>
      </c>
      <c r="B557" s="222" t="s">
        <v>37</v>
      </c>
      <c r="C557" s="157">
        <v>64</v>
      </c>
      <c r="D557" s="231" t="s">
        <v>41</v>
      </c>
      <c r="E557" s="231" t="s">
        <v>41</v>
      </c>
      <c r="F557" s="162">
        <v>56</v>
      </c>
      <c r="G557" s="231" t="s">
        <v>41</v>
      </c>
      <c r="H557" s="162">
        <v>88</v>
      </c>
      <c r="I557" s="160">
        <f t="shared" si="28"/>
        <v>208</v>
      </c>
    </row>
    <row r="558" spans="1:9" ht="15.75" x14ac:dyDescent="0.25">
      <c r="A558" s="132">
        <v>45036</v>
      </c>
      <c r="B558" s="126" t="s">
        <v>38</v>
      </c>
      <c r="C558" s="158">
        <f t="shared" ref="C558:H558" si="29">SUM(C540:C557)</f>
        <v>1002</v>
      </c>
      <c r="D558" s="158">
        <f t="shared" si="29"/>
        <v>1859</v>
      </c>
      <c r="E558" s="158">
        <f t="shared" si="29"/>
        <v>2284</v>
      </c>
      <c r="F558" s="158">
        <f t="shared" si="29"/>
        <v>781</v>
      </c>
      <c r="G558" s="158">
        <f t="shared" si="29"/>
        <v>54</v>
      </c>
      <c r="H558" s="158">
        <f t="shared" si="29"/>
        <v>256</v>
      </c>
      <c r="I558" s="164">
        <f>+C558+D558+E558+F558+G558+H558</f>
        <v>6236</v>
      </c>
    </row>
    <row r="559" spans="1:9" ht="15.75" x14ac:dyDescent="0.25">
      <c r="A559" s="131">
        <v>45047</v>
      </c>
      <c r="B559" s="222" t="s">
        <v>22</v>
      </c>
      <c r="C559" s="156">
        <v>302</v>
      </c>
      <c r="D559" s="156">
        <v>994</v>
      </c>
      <c r="E559" s="161">
        <v>658</v>
      </c>
      <c r="F559" s="161">
        <v>93</v>
      </c>
      <c r="G559" s="161">
        <v>14</v>
      </c>
      <c r="H559" s="161">
        <v>21</v>
      </c>
      <c r="I559" s="160">
        <f>SUM(C559:H559)</f>
        <v>2082</v>
      </c>
    </row>
    <row r="560" spans="1:9" ht="15.75" x14ac:dyDescent="0.25">
      <c r="A560" s="131">
        <v>45048</v>
      </c>
      <c r="B560" s="222" t="s">
        <v>23</v>
      </c>
      <c r="C560" s="157">
        <v>232</v>
      </c>
      <c r="D560" s="157">
        <v>581</v>
      </c>
      <c r="E560" s="162">
        <v>764</v>
      </c>
      <c r="F560" s="162">
        <v>367</v>
      </c>
      <c r="G560" s="162">
        <v>28</v>
      </c>
      <c r="H560" s="162">
        <v>129</v>
      </c>
      <c r="I560" s="160">
        <f t="shared" ref="I560:I576" si="30">SUM(C560:H560)</f>
        <v>2101</v>
      </c>
    </row>
    <row r="561" spans="1:9" ht="15.75" x14ac:dyDescent="0.25">
      <c r="A561" s="131">
        <v>45049</v>
      </c>
      <c r="B561" s="222" t="s">
        <v>24</v>
      </c>
      <c r="C561" s="157">
        <v>7</v>
      </c>
      <c r="D561" s="157">
        <v>33</v>
      </c>
      <c r="E561" s="162">
        <v>44</v>
      </c>
      <c r="F561" s="162">
        <v>3</v>
      </c>
      <c r="G561" s="231" t="s">
        <v>41</v>
      </c>
      <c r="H561" s="231" t="s">
        <v>41</v>
      </c>
      <c r="I561" s="160">
        <f t="shared" si="30"/>
        <v>87</v>
      </c>
    </row>
    <row r="562" spans="1:9" ht="15.75" x14ac:dyDescent="0.25">
      <c r="A562" s="131">
        <v>45050</v>
      </c>
      <c r="B562" s="222" t="s">
        <v>25</v>
      </c>
      <c r="C562" s="157">
        <v>14</v>
      </c>
      <c r="D562" s="157">
        <v>40</v>
      </c>
      <c r="E562" s="162">
        <v>19</v>
      </c>
      <c r="F562" s="231" t="s">
        <v>41</v>
      </c>
      <c r="G562" s="231" t="s">
        <v>41</v>
      </c>
      <c r="H562" s="231" t="s">
        <v>41</v>
      </c>
      <c r="I562" s="160">
        <f t="shared" si="30"/>
        <v>73</v>
      </c>
    </row>
    <row r="563" spans="1:9" ht="15.75" x14ac:dyDescent="0.25">
      <c r="A563" s="131">
        <v>45051</v>
      </c>
      <c r="B563" s="222" t="s">
        <v>26</v>
      </c>
      <c r="C563" s="157">
        <v>38</v>
      </c>
      <c r="D563" s="157">
        <v>129</v>
      </c>
      <c r="E563" s="162">
        <v>126</v>
      </c>
      <c r="F563" s="162">
        <v>40</v>
      </c>
      <c r="G563" s="231" t="s">
        <v>41</v>
      </c>
      <c r="H563" s="162">
        <v>9</v>
      </c>
      <c r="I563" s="160">
        <f t="shared" si="30"/>
        <v>342</v>
      </c>
    </row>
    <row r="564" spans="1:9" ht="15.75" x14ac:dyDescent="0.25">
      <c r="A564" s="131">
        <v>45052</v>
      </c>
      <c r="B564" s="222" t="s">
        <v>27</v>
      </c>
      <c r="C564" s="157">
        <v>4</v>
      </c>
      <c r="D564" s="157">
        <v>37</v>
      </c>
      <c r="E564" s="162">
        <v>31</v>
      </c>
      <c r="F564" s="162">
        <v>7</v>
      </c>
      <c r="G564" s="162">
        <v>4</v>
      </c>
      <c r="H564" s="162">
        <v>8</v>
      </c>
      <c r="I564" s="160">
        <f t="shared" si="30"/>
        <v>91</v>
      </c>
    </row>
    <row r="565" spans="1:9" ht="15.75" x14ac:dyDescent="0.25">
      <c r="A565" s="131">
        <v>45053</v>
      </c>
      <c r="B565" s="222" t="s">
        <v>28</v>
      </c>
      <c r="C565" s="233">
        <v>264</v>
      </c>
      <c r="D565" s="231" t="s">
        <v>41</v>
      </c>
      <c r="E565" s="231" t="s">
        <v>41</v>
      </c>
      <c r="F565" s="231" t="s">
        <v>41</v>
      </c>
      <c r="G565" s="231" t="s">
        <v>41</v>
      </c>
      <c r="H565" s="231" t="s">
        <v>41</v>
      </c>
      <c r="I565" s="160">
        <f t="shared" si="30"/>
        <v>264</v>
      </c>
    </row>
    <row r="566" spans="1:9" ht="15.75" x14ac:dyDescent="0.25">
      <c r="A566" s="131">
        <v>45054</v>
      </c>
      <c r="B566" s="222" t="s">
        <v>29</v>
      </c>
      <c r="C566" s="157">
        <v>34</v>
      </c>
      <c r="D566" s="157">
        <v>76</v>
      </c>
      <c r="E566" s="162">
        <v>214</v>
      </c>
      <c r="F566" s="162">
        <v>11</v>
      </c>
      <c r="G566" s="231" t="s">
        <v>41</v>
      </c>
      <c r="H566" s="162">
        <v>2</v>
      </c>
      <c r="I566" s="160">
        <f t="shared" si="30"/>
        <v>337</v>
      </c>
    </row>
    <row r="567" spans="1:9" ht="15.75" x14ac:dyDescent="0.25">
      <c r="A567" s="131">
        <v>45055</v>
      </c>
      <c r="B567" s="222" t="s">
        <v>30</v>
      </c>
      <c r="C567" s="157">
        <v>40</v>
      </c>
      <c r="D567" s="157">
        <v>73</v>
      </c>
      <c r="E567" s="162">
        <v>76</v>
      </c>
      <c r="F567" s="162">
        <v>1</v>
      </c>
      <c r="G567" s="231" t="s">
        <v>41</v>
      </c>
      <c r="H567" s="231" t="s">
        <v>41</v>
      </c>
      <c r="I567" s="160">
        <f t="shared" si="30"/>
        <v>190</v>
      </c>
    </row>
    <row r="568" spans="1:9" ht="15.75" x14ac:dyDescent="0.25">
      <c r="A568" s="131">
        <v>45056</v>
      </c>
      <c r="B568" s="222" t="s">
        <v>31</v>
      </c>
      <c r="C568" s="157">
        <v>78</v>
      </c>
      <c r="D568" s="157">
        <v>124</v>
      </c>
      <c r="E568" s="162">
        <v>78</v>
      </c>
      <c r="F568" s="162">
        <v>12</v>
      </c>
      <c r="G568" s="231" t="s">
        <v>41</v>
      </c>
      <c r="H568" s="162">
        <v>2</v>
      </c>
      <c r="I568" s="160">
        <f t="shared" si="30"/>
        <v>294</v>
      </c>
    </row>
    <row r="569" spans="1:9" ht="15.75" x14ac:dyDescent="0.25">
      <c r="A569" s="131">
        <v>45057</v>
      </c>
      <c r="B569" s="222" t="s">
        <v>40</v>
      </c>
      <c r="C569" s="157">
        <v>15</v>
      </c>
      <c r="D569" s="157">
        <v>148</v>
      </c>
      <c r="E569" s="162">
        <v>209</v>
      </c>
      <c r="F569" s="162">
        <v>397</v>
      </c>
      <c r="G569" s="231" t="s">
        <v>41</v>
      </c>
      <c r="H569" s="162">
        <v>11</v>
      </c>
      <c r="I569" s="160">
        <f t="shared" si="30"/>
        <v>780</v>
      </c>
    </row>
    <row r="570" spans="1:9" ht="15.75" x14ac:dyDescent="0.25">
      <c r="A570" s="131">
        <v>45058</v>
      </c>
      <c r="B570" s="222" t="s">
        <v>32</v>
      </c>
      <c r="C570" s="231" t="s">
        <v>41</v>
      </c>
      <c r="D570" s="231" t="s">
        <v>41</v>
      </c>
      <c r="E570" s="162">
        <v>90</v>
      </c>
      <c r="F570" s="231" t="s">
        <v>41</v>
      </c>
      <c r="G570" s="231" t="s">
        <v>41</v>
      </c>
      <c r="H570" s="231" t="s">
        <v>41</v>
      </c>
      <c r="I570" s="160">
        <f t="shared" si="30"/>
        <v>90</v>
      </c>
    </row>
    <row r="571" spans="1:9" ht="15.75" x14ac:dyDescent="0.25">
      <c r="A571" s="131">
        <v>45059</v>
      </c>
      <c r="B571" s="222" t="s">
        <v>33</v>
      </c>
      <c r="C571" s="231" t="s">
        <v>41</v>
      </c>
      <c r="D571" s="231" t="s">
        <v>41</v>
      </c>
      <c r="E571" s="162">
        <v>4</v>
      </c>
      <c r="F571" s="231" t="s">
        <v>41</v>
      </c>
      <c r="G571" s="231" t="s">
        <v>41</v>
      </c>
      <c r="H571" s="231" t="s">
        <v>41</v>
      </c>
      <c r="I571" s="160">
        <f t="shared" si="30"/>
        <v>4</v>
      </c>
    </row>
    <row r="572" spans="1:9" ht="15.75" x14ac:dyDescent="0.25">
      <c r="A572" s="131">
        <v>45060</v>
      </c>
      <c r="B572" s="222" t="s">
        <v>35</v>
      </c>
      <c r="C572" s="231" t="s">
        <v>41</v>
      </c>
      <c r="D572" s="231" t="s">
        <v>41</v>
      </c>
      <c r="E572" s="231" t="s">
        <v>41</v>
      </c>
      <c r="F572" s="231" t="s">
        <v>41</v>
      </c>
      <c r="G572" s="231" t="s">
        <v>41</v>
      </c>
      <c r="H572" s="162">
        <v>3</v>
      </c>
      <c r="I572" s="160">
        <f t="shared" si="30"/>
        <v>3</v>
      </c>
    </row>
    <row r="573" spans="1:9" ht="15.75" x14ac:dyDescent="0.25">
      <c r="A573" s="131">
        <v>45061</v>
      </c>
      <c r="B573" s="222" t="s">
        <v>39</v>
      </c>
      <c r="C573" s="231" t="s">
        <v>41</v>
      </c>
      <c r="D573" s="157">
        <v>16</v>
      </c>
      <c r="E573" s="162">
        <v>345</v>
      </c>
      <c r="F573" s="162">
        <v>2</v>
      </c>
      <c r="G573" s="231" t="s">
        <v>41</v>
      </c>
      <c r="H573" s="162">
        <v>1</v>
      </c>
      <c r="I573" s="160">
        <f t="shared" si="30"/>
        <v>364</v>
      </c>
    </row>
    <row r="574" spans="1:9" ht="15.75" x14ac:dyDescent="0.25">
      <c r="A574" s="131">
        <v>45062</v>
      </c>
      <c r="B574" s="222" t="s">
        <v>36</v>
      </c>
      <c r="C574" s="231" t="s">
        <v>41</v>
      </c>
      <c r="D574" s="231" t="s">
        <v>41</v>
      </c>
      <c r="E574" s="231" t="s">
        <v>41</v>
      </c>
      <c r="F574" s="162">
        <v>1</v>
      </c>
      <c r="G574" s="231" t="s">
        <v>41</v>
      </c>
      <c r="H574" s="232">
        <v>1</v>
      </c>
      <c r="I574" s="160">
        <f t="shared" si="30"/>
        <v>2</v>
      </c>
    </row>
    <row r="575" spans="1:9" ht="15.75" x14ac:dyDescent="0.25">
      <c r="A575" s="131">
        <v>45063</v>
      </c>
      <c r="B575" s="222" t="s">
        <v>42</v>
      </c>
      <c r="C575" s="231" t="s">
        <v>41</v>
      </c>
      <c r="D575" s="157">
        <v>17</v>
      </c>
      <c r="E575" s="231" t="s">
        <v>41</v>
      </c>
      <c r="F575" s="231" t="s">
        <v>41</v>
      </c>
      <c r="G575" s="231" t="s">
        <v>41</v>
      </c>
      <c r="H575" s="231" t="s">
        <v>41</v>
      </c>
      <c r="I575" s="160">
        <f t="shared" si="30"/>
        <v>17</v>
      </c>
    </row>
    <row r="576" spans="1:9" ht="15.75" x14ac:dyDescent="0.25">
      <c r="A576" s="131">
        <v>45064</v>
      </c>
      <c r="B576" s="222" t="s">
        <v>37</v>
      </c>
      <c r="C576" s="231" t="s">
        <v>41</v>
      </c>
      <c r="D576" s="231" t="s">
        <v>41</v>
      </c>
      <c r="E576" s="231" t="s">
        <v>41</v>
      </c>
      <c r="F576" s="162">
        <v>65</v>
      </c>
      <c r="G576" s="231" t="s">
        <v>41</v>
      </c>
      <c r="H576" s="162">
        <v>114</v>
      </c>
      <c r="I576" s="160">
        <f t="shared" si="30"/>
        <v>179</v>
      </c>
    </row>
    <row r="577" spans="1:9" ht="15.75" x14ac:dyDescent="0.25">
      <c r="A577" s="132">
        <v>45065</v>
      </c>
      <c r="B577" s="126" t="s">
        <v>38</v>
      </c>
      <c r="C577" s="158">
        <f t="shared" ref="C577:H577" si="31">SUM(C559:C576)</f>
        <v>1028</v>
      </c>
      <c r="D577" s="158">
        <f t="shared" si="31"/>
        <v>2268</v>
      </c>
      <c r="E577" s="158">
        <f t="shared" si="31"/>
        <v>2658</v>
      </c>
      <c r="F577" s="158">
        <f t="shared" si="31"/>
        <v>999</v>
      </c>
      <c r="G577" s="158">
        <f t="shared" si="31"/>
        <v>46</v>
      </c>
      <c r="H577" s="158">
        <f t="shared" si="31"/>
        <v>301</v>
      </c>
      <c r="I577" s="164">
        <f>+C577+D577+E577+F577+G577+H577</f>
        <v>7300</v>
      </c>
    </row>
    <row r="578" spans="1:9" ht="15.75" x14ac:dyDescent="0.25">
      <c r="A578" s="131">
        <v>45078</v>
      </c>
      <c r="B578" s="222" t="s">
        <v>22</v>
      </c>
      <c r="C578" s="156">
        <v>294</v>
      </c>
      <c r="D578" s="156">
        <v>618</v>
      </c>
      <c r="E578" s="161">
        <v>579</v>
      </c>
      <c r="F578" s="161">
        <v>132</v>
      </c>
      <c r="G578" s="161">
        <v>25</v>
      </c>
      <c r="H578" s="161">
        <v>52</v>
      </c>
      <c r="I578" s="160">
        <f t="shared" ref="I578:I597" si="32">+SUM(C578:H578)</f>
        <v>1700</v>
      </c>
    </row>
    <row r="579" spans="1:9" ht="15.75" x14ac:dyDescent="0.25">
      <c r="A579" s="131">
        <v>45079</v>
      </c>
      <c r="B579" s="222" t="s">
        <v>23</v>
      </c>
      <c r="C579" s="157">
        <v>275</v>
      </c>
      <c r="D579" s="157">
        <v>315</v>
      </c>
      <c r="E579" s="162">
        <v>927</v>
      </c>
      <c r="F579" s="162">
        <v>412</v>
      </c>
      <c r="G579" s="162">
        <v>18</v>
      </c>
      <c r="H579" s="162">
        <v>129</v>
      </c>
      <c r="I579" s="160">
        <f t="shared" si="32"/>
        <v>2076</v>
      </c>
    </row>
    <row r="580" spans="1:9" ht="15.75" x14ac:dyDescent="0.25">
      <c r="A580" s="131">
        <v>45080</v>
      </c>
      <c r="B580" s="222" t="s">
        <v>24</v>
      </c>
      <c r="C580" s="157">
        <v>7</v>
      </c>
      <c r="D580" s="157">
        <v>53</v>
      </c>
      <c r="E580" s="162">
        <v>38</v>
      </c>
      <c r="F580" s="162">
        <v>3</v>
      </c>
      <c r="G580" s="231" t="s">
        <v>41</v>
      </c>
      <c r="H580" s="231" t="s">
        <v>41</v>
      </c>
      <c r="I580" s="160">
        <f t="shared" si="32"/>
        <v>101</v>
      </c>
    </row>
    <row r="581" spans="1:9" ht="15.75" x14ac:dyDescent="0.25">
      <c r="A581" s="131">
        <v>45081</v>
      </c>
      <c r="B581" s="222" t="s">
        <v>25</v>
      </c>
      <c r="C581" s="157">
        <v>12</v>
      </c>
      <c r="D581" s="157">
        <v>55</v>
      </c>
      <c r="E581" s="162">
        <v>36</v>
      </c>
      <c r="F581" s="157">
        <v>1</v>
      </c>
      <c r="G581" s="231" t="s">
        <v>41</v>
      </c>
      <c r="H581" s="231" t="s">
        <v>41</v>
      </c>
      <c r="I581" s="160">
        <f t="shared" si="32"/>
        <v>104</v>
      </c>
    </row>
    <row r="582" spans="1:9" ht="15.75" x14ac:dyDescent="0.25">
      <c r="A582" s="131">
        <v>45082</v>
      </c>
      <c r="B582" s="222" t="s">
        <v>26</v>
      </c>
      <c r="C582" s="157">
        <v>154</v>
      </c>
      <c r="D582" s="157">
        <v>58</v>
      </c>
      <c r="E582" s="162">
        <v>106</v>
      </c>
      <c r="F582" s="162">
        <v>29</v>
      </c>
      <c r="G582" s="231" t="s">
        <v>41</v>
      </c>
      <c r="H582" s="162">
        <v>9</v>
      </c>
      <c r="I582" s="160">
        <f t="shared" si="32"/>
        <v>356</v>
      </c>
    </row>
    <row r="583" spans="1:9" ht="15.75" x14ac:dyDescent="0.25">
      <c r="A583" s="131">
        <v>45083</v>
      </c>
      <c r="B583" s="222" t="s">
        <v>27</v>
      </c>
      <c r="C583" s="157">
        <v>3</v>
      </c>
      <c r="D583" s="157">
        <v>53</v>
      </c>
      <c r="E583" s="162">
        <v>33</v>
      </c>
      <c r="F583" s="162">
        <v>2</v>
      </c>
      <c r="G583" s="231" t="s">
        <v>41</v>
      </c>
      <c r="H583" s="162">
        <v>3</v>
      </c>
      <c r="I583" s="160">
        <f t="shared" si="32"/>
        <v>94</v>
      </c>
    </row>
    <row r="584" spans="1:9" ht="15.75" x14ac:dyDescent="0.25">
      <c r="A584" s="131">
        <v>45084</v>
      </c>
      <c r="B584" s="222" t="s">
        <v>28</v>
      </c>
      <c r="C584" s="157">
        <v>126</v>
      </c>
      <c r="D584" s="231" t="s">
        <v>41</v>
      </c>
      <c r="E584" s="231" t="s">
        <v>41</v>
      </c>
      <c r="F584" s="231" t="s">
        <v>41</v>
      </c>
      <c r="G584" s="231" t="s">
        <v>41</v>
      </c>
      <c r="H584" s="231" t="s">
        <v>41</v>
      </c>
      <c r="I584" s="160">
        <f t="shared" si="32"/>
        <v>126</v>
      </c>
    </row>
    <row r="585" spans="1:9" ht="15.75" x14ac:dyDescent="0.25">
      <c r="A585" s="131">
        <v>45085</v>
      </c>
      <c r="B585" s="222" t="s">
        <v>29</v>
      </c>
      <c r="C585" s="157">
        <v>27</v>
      </c>
      <c r="D585" s="157">
        <v>48</v>
      </c>
      <c r="E585" s="162">
        <v>218</v>
      </c>
      <c r="F585" s="162">
        <v>12</v>
      </c>
      <c r="G585" s="162"/>
      <c r="H585" s="162">
        <v>4</v>
      </c>
      <c r="I585" s="160">
        <f t="shared" si="32"/>
        <v>309</v>
      </c>
    </row>
    <row r="586" spans="1:9" ht="15.75" x14ac:dyDescent="0.25">
      <c r="A586" s="131">
        <v>45086</v>
      </c>
      <c r="B586" s="222" t="s">
        <v>30</v>
      </c>
      <c r="C586" s="157">
        <v>27</v>
      </c>
      <c r="D586" s="157">
        <v>99</v>
      </c>
      <c r="E586" s="162">
        <v>77</v>
      </c>
      <c r="F586" s="231" t="s">
        <v>41</v>
      </c>
      <c r="G586" s="231" t="s">
        <v>41</v>
      </c>
      <c r="H586" s="231" t="s">
        <v>41</v>
      </c>
      <c r="I586" s="160">
        <f t="shared" si="32"/>
        <v>203</v>
      </c>
    </row>
    <row r="587" spans="1:9" ht="15.75" x14ac:dyDescent="0.25">
      <c r="A587" s="131">
        <v>45087</v>
      </c>
      <c r="B587" s="222" t="s">
        <v>31</v>
      </c>
      <c r="C587" s="157">
        <v>103</v>
      </c>
      <c r="D587" s="157">
        <v>145</v>
      </c>
      <c r="E587" s="162">
        <v>83</v>
      </c>
      <c r="F587" s="162">
        <v>18</v>
      </c>
      <c r="G587" s="231" t="s">
        <v>41</v>
      </c>
      <c r="H587" s="231" t="s">
        <v>41</v>
      </c>
      <c r="I587" s="160">
        <f t="shared" si="32"/>
        <v>349</v>
      </c>
    </row>
    <row r="588" spans="1:9" ht="15.75" x14ac:dyDescent="0.25">
      <c r="A588" s="131">
        <v>45088</v>
      </c>
      <c r="B588" s="222" t="s">
        <v>40</v>
      </c>
      <c r="C588" s="157">
        <v>10</v>
      </c>
      <c r="D588" s="157">
        <v>256</v>
      </c>
      <c r="E588" s="162">
        <v>415</v>
      </c>
      <c r="F588" s="162">
        <v>468</v>
      </c>
      <c r="G588" s="232">
        <v>2</v>
      </c>
      <c r="H588" s="162">
        <v>20</v>
      </c>
      <c r="I588" s="160">
        <f t="shared" si="32"/>
        <v>1171</v>
      </c>
    </row>
    <row r="589" spans="1:9" ht="15.75" x14ac:dyDescent="0.25">
      <c r="A589" s="131">
        <v>45089</v>
      </c>
      <c r="B589" s="222" t="s">
        <v>32</v>
      </c>
      <c r="C589" s="231" t="s">
        <v>41</v>
      </c>
      <c r="D589" s="231" t="s">
        <v>41</v>
      </c>
      <c r="E589" s="162">
        <v>59</v>
      </c>
      <c r="F589" s="231" t="s">
        <v>41</v>
      </c>
      <c r="G589" s="231" t="s">
        <v>41</v>
      </c>
      <c r="H589" s="231" t="s">
        <v>41</v>
      </c>
      <c r="I589" s="160">
        <f t="shared" si="32"/>
        <v>59</v>
      </c>
    </row>
    <row r="590" spans="1:9" ht="15.75" x14ac:dyDescent="0.25">
      <c r="A590" s="131">
        <v>45090</v>
      </c>
      <c r="B590" s="222" t="s">
        <v>33</v>
      </c>
      <c r="C590" s="231" t="s">
        <v>41</v>
      </c>
      <c r="D590" s="231" t="s">
        <v>41</v>
      </c>
      <c r="E590" s="162">
        <v>3</v>
      </c>
      <c r="F590" s="231" t="s">
        <v>41</v>
      </c>
      <c r="G590" s="231" t="s">
        <v>41</v>
      </c>
      <c r="H590" s="231" t="s">
        <v>41</v>
      </c>
      <c r="I590" s="160">
        <f t="shared" si="32"/>
        <v>3</v>
      </c>
    </row>
    <row r="591" spans="1:9" ht="15.75" x14ac:dyDescent="0.25">
      <c r="A591" s="131">
        <v>45091</v>
      </c>
      <c r="B591" s="222" t="s">
        <v>35</v>
      </c>
      <c r="C591" s="231" t="s">
        <v>41</v>
      </c>
      <c r="D591" s="231" t="s">
        <v>41</v>
      </c>
      <c r="E591" s="231" t="s">
        <v>41</v>
      </c>
      <c r="F591" s="231" t="s">
        <v>41</v>
      </c>
      <c r="G591" s="231" t="s">
        <v>41</v>
      </c>
      <c r="H591" s="162">
        <v>2</v>
      </c>
      <c r="I591" s="160">
        <f t="shared" si="32"/>
        <v>2</v>
      </c>
    </row>
    <row r="592" spans="1:9" ht="15.75" x14ac:dyDescent="0.25">
      <c r="A592" s="131">
        <v>45092</v>
      </c>
      <c r="B592" s="222" t="s">
        <v>39</v>
      </c>
      <c r="C592" s="231" t="s">
        <v>41</v>
      </c>
      <c r="D592" s="157">
        <v>519</v>
      </c>
      <c r="E592" s="162">
        <v>57</v>
      </c>
      <c r="F592" s="231" t="s">
        <v>41</v>
      </c>
      <c r="G592" s="231" t="s">
        <v>41</v>
      </c>
      <c r="H592" s="162">
        <v>2</v>
      </c>
      <c r="I592" s="160">
        <f t="shared" si="32"/>
        <v>578</v>
      </c>
    </row>
    <row r="593" spans="1:9" ht="15.75" x14ac:dyDescent="0.25">
      <c r="A593" s="131">
        <v>45093</v>
      </c>
      <c r="B593" s="222" t="s">
        <v>36</v>
      </c>
      <c r="C593" s="231" t="s">
        <v>41</v>
      </c>
      <c r="D593" s="231" t="s">
        <v>41</v>
      </c>
      <c r="E593" s="162">
        <v>2</v>
      </c>
      <c r="F593" s="231" t="s">
        <v>41</v>
      </c>
      <c r="G593" s="231" t="s">
        <v>41</v>
      </c>
      <c r="H593" s="231" t="s">
        <v>41</v>
      </c>
      <c r="I593" s="160">
        <f t="shared" si="32"/>
        <v>2</v>
      </c>
    </row>
    <row r="594" spans="1:9" ht="15.75" x14ac:dyDescent="0.25">
      <c r="A594" s="131">
        <v>45094</v>
      </c>
      <c r="B594" s="222" t="s">
        <v>42</v>
      </c>
      <c r="C594" s="231" t="s">
        <v>41</v>
      </c>
      <c r="D594" s="157">
        <v>18</v>
      </c>
      <c r="E594" s="162">
        <v>4</v>
      </c>
      <c r="F594" s="162">
        <v>2</v>
      </c>
      <c r="G594" s="231" t="s">
        <v>41</v>
      </c>
      <c r="H594" s="231" t="s">
        <v>41</v>
      </c>
      <c r="I594" s="160">
        <f t="shared" si="32"/>
        <v>24</v>
      </c>
    </row>
    <row r="595" spans="1:9" ht="15.75" x14ac:dyDescent="0.25">
      <c r="A595" s="131">
        <v>45095</v>
      </c>
      <c r="B595" s="222" t="s">
        <v>37</v>
      </c>
      <c r="C595" s="231" t="s">
        <v>41</v>
      </c>
      <c r="D595" s="231" t="s">
        <v>41</v>
      </c>
      <c r="E595" s="231" t="s">
        <v>41</v>
      </c>
      <c r="F595" s="162">
        <v>47</v>
      </c>
      <c r="G595" s="162"/>
      <c r="H595" s="162">
        <v>81</v>
      </c>
      <c r="I595" s="160">
        <f t="shared" si="32"/>
        <v>128</v>
      </c>
    </row>
    <row r="596" spans="1:9" ht="15.75" x14ac:dyDescent="0.25">
      <c r="A596" s="132">
        <v>45096</v>
      </c>
      <c r="B596" s="126" t="s">
        <v>38</v>
      </c>
      <c r="C596" s="158">
        <f t="shared" ref="C596:H596" si="33">SUM(C578:C595)</f>
        <v>1038</v>
      </c>
      <c r="D596" s="158">
        <f t="shared" si="33"/>
        <v>2237</v>
      </c>
      <c r="E596" s="158">
        <f t="shared" si="33"/>
        <v>2637</v>
      </c>
      <c r="F596" s="158">
        <f t="shared" si="33"/>
        <v>1126</v>
      </c>
      <c r="G596" s="158">
        <f t="shared" si="33"/>
        <v>45</v>
      </c>
      <c r="H596" s="158">
        <f t="shared" si="33"/>
        <v>302</v>
      </c>
      <c r="I596" s="234">
        <f t="shared" si="32"/>
        <v>7385</v>
      </c>
    </row>
    <row r="597" spans="1:9" ht="15.75" x14ac:dyDescent="0.25">
      <c r="A597" s="121"/>
      <c r="B597" s="122" t="s">
        <v>9</v>
      </c>
      <c r="C597" s="159">
        <f t="shared" ref="C597:H597" si="34">+SUM(C558+C577+C596)</f>
        <v>3068</v>
      </c>
      <c r="D597" s="159">
        <f t="shared" si="34"/>
        <v>6364</v>
      </c>
      <c r="E597" s="159">
        <f t="shared" si="34"/>
        <v>7579</v>
      </c>
      <c r="F597" s="159">
        <f t="shared" si="34"/>
        <v>2906</v>
      </c>
      <c r="G597" s="159">
        <f t="shared" si="34"/>
        <v>145</v>
      </c>
      <c r="H597" s="159">
        <f t="shared" si="34"/>
        <v>859</v>
      </c>
      <c r="I597" s="123">
        <f t="shared" si="32"/>
        <v>20921</v>
      </c>
    </row>
    <row r="598" spans="1:9" ht="15.75" x14ac:dyDescent="0.25">
      <c r="A598" s="241"/>
      <c r="B598" s="242"/>
      <c r="C598" s="243"/>
      <c r="D598" s="243"/>
      <c r="E598" s="243"/>
      <c r="F598" s="243"/>
      <c r="G598" s="243"/>
      <c r="H598" s="243"/>
      <c r="I598" s="243"/>
    </row>
    <row r="599" spans="1:9" ht="15.75" x14ac:dyDescent="0.25">
      <c r="A599" s="129" t="s">
        <v>10</v>
      </c>
      <c r="B599" s="197"/>
      <c r="C599" s="244"/>
      <c r="D599" s="244"/>
      <c r="E599" s="244"/>
      <c r="F599" s="244"/>
      <c r="G599" s="244"/>
      <c r="H599" s="244"/>
      <c r="I599" s="244"/>
    </row>
    <row r="600" spans="1:9" ht="15.75" x14ac:dyDescent="0.25">
      <c r="A600" s="130" t="s">
        <v>11</v>
      </c>
      <c r="B600" s="197"/>
      <c r="C600" s="244"/>
      <c r="D600" s="244"/>
      <c r="E600" s="244"/>
      <c r="F600" s="244"/>
      <c r="G600" s="244"/>
      <c r="H600" s="244"/>
      <c r="I600" s="244"/>
    </row>
  </sheetData>
  <sheetProtection algorithmName="SHA-512" hashValue="1lU+FhSM/MBGW9qUvDjTQkQshgnTWd6qfAiYd9lzg0+sU5XTF14PdiGHQuZ/gkIR7oV2kQZegzp5mTnMbxsiUg==" saltValue="wqHFb1vYKcC2PHFNiN6OPQ==" spinCount="100000" sheet="1" objects="1" scenarios="1"/>
  <mergeCells count="1">
    <mergeCell ref="B1:I1"/>
  </mergeCell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DF3CB-0C93-49E0-BFF5-F03EECC64575}">
  <sheetPr codeName="Hoja4"/>
  <dimension ref="B1:J83"/>
  <sheetViews>
    <sheetView showGridLines="0" topLeftCell="A56" zoomScaleNormal="100" workbookViewId="0">
      <selection activeCell="C75" sqref="C75"/>
    </sheetView>
  </sheetViews>
  <sheetFormatPr baseColWidth="10" defaultColWidth="9.140625" defaultRowHeight="15.75" x14ac:dyDescent="0.25"/>
  <cols>
    <col min="1" max="1" width="5.7109375" style="68" customWidth="1"/>
    <col min="2" max="2" width="21.7109375" style="68" bestFit="1" customWidth="1"/>
    <col min="3" max="3" width="17.140625" style="68" bestFit="1" customWidth="1"/>
    <col min="4" max="4" width="18" style="68" customWidth="1"/>
    <col min="5" max="5" width="19" style="68" customWidth="1"/>
    <col min="6" max="6" width="15.42578125" style="68" bestFit="1" customWidth="1"/>
    <col min="7" max="7" width="11.140625" style="68" bestFit="1" customWidth="1"/>
    <col min="8" max="8" width="15.42578125" style="68" customWidth="1"/>
    <col min="9" max="9" width="14.7109375" style="68" customWidth="1"/>
    <col min="10" max="10" width="12.140625" style="68" customWidth="1"/>
    <col min="11" max="16384" width="9.140625" style="68"/>
  </cols>
  <sheetData>
    <row r="1" spans="2:10" customFormat="1" ht="50.1" customHeight="1" x14ac:dyDescent="0.25"/>
    <row r="2" spans="2:10" customFormat="1" ht="20.100000000000001" customHeight="1" x14ac:dyDescent="0.3">
      <c r="B2" s="15" t="s">
        <v>48</v>
      </c>
    </row>
    <row r="3" spans="2:10" customFormat="1" ht="30" customHeight="1" x14ac:dyDescent="0.25">
      <c r="B3" s="193"/>
      <c r="C3" s="249" t="s">
        <v>49</v>
      </c>
      <c r="D3" s="249"/>
      <c r="E3" s="249"/>
      <c r="F3" s="249"/>
      <c r="G3" s="249"/>
      <c r="H3" s="249"/>
      <c r="I3" s="249"/>
      <c r="J3" s="250"/>
    </row>
    <row r="4" spans="2:10" s="92" customFormat="1" ht="30" customHeight="1" x14ac:dyDescent="0.25">
      <c r="B4" s="192" t="s">
        <v>1</v>
      </c>
      <c r="C4" s="192" t="s">
        <v>50</v>
      </c>
      <c r="D4" s="192" t="s">
        <v>2</v>
      </c>
      <c r="E4" s="192" t="s">
        <v>15</v>
      </c>
      <c r="F4" s="192" t="s">
        <v>4</v>
      </c>
      <c r="G4" s="192" t="s">
        <v>5</v>
      </c>
      <c r="H4" s="192" t="s">
        <v>6</v>
      </c>
      <c r="I4" s="192" t="s">
        <v>51</v>
      </c>
      <c r="J4" s="192" t="s">
        <v>52</v>
      </c>
    </row>
    <row r="5" spans="2:10" x14ac:dyDescent="0.25">
      <c r="B5" s="93">
        <v>44197</v>
      </c>
      <c r="C5" s="94" t="s">
        <v>53</v>
      </c>
      <c r="D5" s="95">
        <v>0.71</v>
      </c>
      <c r="E5" s="95">
        <v>0.67</v>
      </c>
      <c r="F5" s="95">
        <v>0.79</v>
      </c>
      <c r="G5" s="95">
        <v>0.7</v>
      </c>
      <c r="H5" s="95"/>
      <c r="I5" s="95">
        <v>0.71</v>
      </c>
      <c r="J5" s="96">
        <v>0.8</v>
      </c>
    </row>
    <row r="6" spans="2:10" x14ac:dyDescent="0.25">
      <c r="B6" s="93">
        <v>44197</v>
      </c>
      <c r="C6" s="94" t="s">
        <v>54</v>
      </c>
      <c r="D6" s="95">
        <v>0.79</v>
      </c>
      <c r="E6" s="95">
        <v>0.72</v>
      </c>
      <c r="F6" s="95">
        <v>0.76</v>
      </c>
      <c r="G6" s="95">
        <v>0.87</v>
      </c>
      <c r="H6" s="95"/>
      <c r="I6" s="95">
        <v>0.76</v>
      </c>
      <c r="J6" s="96">
        <v>0.7</v>
      </c>
    </row>
    <row r="7" spans="2:10" x14ac:dyDescent="0.25">
      <c r="B7" s="93">
        <v>44228</v>
      </c>
      <c r="C7" s="94" t="s">
        <v>53</v>
      </c>
      <c r="D7" s="95">
        <v>0.78</v>
      </c>
      <c r="E7" s="95">
        <v>0.84</v>
      </c>
      <c r="F7" s="95">
        <v>0.89</v>
      </c>
      <c r="G7" s="95">
        <v>0.9</v>
      </c>
      <c r="H7" s="95">
        <v>0.83</v>
      </c>
      <c r="I7" s="95">
        <v>0.86</v>
      </c>
      <c r="J7" s="96">
        <v>0.8</v>
      </c>
    </row>
    <row r="8" spans="2:10" x14ac:dyDescent="0.25">
      <c r="B8" s="93">
        <v>44228</v>
      </c>
      <c r="C8" s="94" t="s">
        <v>54</v>
      </c>
      <c r="D8" s="95">
        <v>0.77</v>
      </c>
      <c r="E8" s="95">
        <v>0.78</v>
      </c>
      <c r="F8" s="95">
        <v>0.86</v>
      </c>
      <c r="G8" s="95">
        <v>0.89</v>
      </c>
      <c r="H8" s="95">
        <v>0.81</v>
      </c>
      <c r="I8" s="95">
        <v>0.83</v>
      </c>
      <c r="J8" s="96">
        <v>0.7</v>
      </c>
    </row>
    <row r="9" spans="2:10" x14ac:dyDescent="0.25">
      <c r="B9" s="93">
        <v>44256</v>
      </c>
      <c r="C9" s="94" t="s">
        <v>53</v>
      </c>
      <c r="D9" s="95">
        <v>0.86</v>
      </c>
      <c r="E9" s="95">
        <v>0.85</v>
      </c>
      <c r="F9" s="95">
        <v>0.9</v>
      </c>
      <c r="G9" s="95">
        <v>0.92</v>
      </c>
      <c r="H9" s="95">
        <v>0.97</v>
      </c>
      <c r="I9" s="95">
        <v>0.9</v>
      </c>
      <c r="J9" s="96">
        <v>0.8</v>
      </c>
    </row>
    <row r="10" spans="2:10" x14ac:dyDescent="0.25">
      <c r="B10" s="93">
        <v>44256</v>
      </c>
      <c r="C10" s="94" t="s">
        <v>54</v>
      </c>
      <c r="D10" s="95">
        <v>0.88</v>
      </c>
      <c r="E10" s="95">
        <v>0.86</v>
      </c>
      <c r="F10" s="95">
        <v>0.9</v>
      </c>
      <c r="G10" s="95">
        <v>0.94</v>
      </c>
      <c r="H10" s="95">
        <v>0.92</v>
      </c>
      <c r="I10" s="95">
        <v>0.9</v>
      </c>
      <c r="J10" s="96">
        <v>0.7</v>
      </c>
    </row>
    <row r="11" spans="2:10" x14ac:dyDescent="0.25">
      <c r="B11" s="93">
        <v>44287</v>
      </c>
      <c r="C11" s="94" t="s">
        <v>53</v>
      </c>
      <c r="D11" s="95">
        <v>0.78</v>
      </c>
      <c r="E11" s="95">
        <v>0.87</v>
      </c>
      <c r="F11" s="95">
        <v>0.91</v>
      </c>
      <c r="G11" s="95">
        <v>0.75</v>
      </c>
      <c r="H11" s="95">
        <v>0.97</v>
      </c>
      <c r="I11" s="95">
        <v>0.91</v>
      </c>
      <c r="J11" s="96">
        <v>0.8</v>
      </c>
    </row>
    <row r="12" spans="2:10" x14ac:dyDescent="0.25">
      <c r="B12" s="93">
        <v>44287</v>
      </c>
      <c r="C12" s="94" t="s">
        <v>54</v>
      </c>
      <c r="D12" s="95">
        <v>0.82</v>
      </c>
      <c r="E12" s="95">
        <v>0.83</v>
      </c>
      <c r="F12" s="95">
        <v>0.83</v>
      </c>
      <c r="G12" s="95">
        <v>0.7</v>
      </c>
      <c r="H12" s="95">
        <v>0.89</v>
      </c>
      <c r="I12" s="95">
        <v>0.83</v>
      </c>
      <c r="J12" s="96">
        <v>0.7</v>
      </c>
    </row>
    <row r="13" spans="2:10" x14ac:dyDescent="0.25">
      <c r="B13" s="93">
        <v>44317</v>
      </c>
      <c r="C13" s="94" t="s">
        <v>53</v>
      </c>
      <c r="D13" s="95">
        <v>0.88</v>
      </c>
      <c r="E13" s="95">
        <v>0.82</v>
      </c>
      <c r="F13" s="95">
        <v>0.9</v>
      </c>
      <c r="G13" s="95">
        <v>0.81</v>
      </c>
      <c r="H13" s="95">
        <v>0.92</v>
      </c>
      <c r="I13" s="95">
        <v>0.9</v>
      </c>
      <c r="J13" s="96">
        <v>0.8</v>
      </c>
    </row>
    <row r="14" spans="2:10" x14ac:dyDescent="0.25">
      <c r="B14" s="93">
        <v>44317</v>
      </c>
      <c r="C14" s="94" t="s">
        <v>54</v>
      </c>
      <c r="D14" s="95">
        <v>0.9</v>
      </c>
      <c r="E14" s="95">
        <v>0.82</v>
      </c>
      <c r="F14" s="95">
        <v>0.83</v>
      </c>
      <c r="G14" s="95">
        <v>0.76</v>
      </c>
      <c r="H14" s="95">
        <v>0.91</v>
      </c>
      <c r="I14" s="95">
        <v>0.83</v>
      </c>
      <c r="J14" s="96">
        <v>0.7</v>
      </c>
    </row>
    <row r="15" spans="2:10" x14ac:dyDescent="0.25">
      <c r="B15" s="93">
        <v>44348</v>
      </c>
      <c r="C15" s="94" t="s">
        <v>53</v>
      </c>
      <c r="D15" s="95">
        <v>0.86</v>
      </c>
      <c r="E15" s="95">
        <v>0.83</v>
      </c>
      <c r="F15" s="95">
        <v>0.92</v>
      </c>
      <c r="G15" s="95">
        <v>0.82</v>
      </c>
      <c r="H15" s="95">
        <v>0.93</v>
      </c>
      <c r="I15" s="95">
        <v>0.91</v>
      </c>
      <c r="J15" s="96">
        <v>0.8</v>
      </c>
    </row>
    <row r="16" spans="2:10" x14ac:dyDescent="0.25">
      <c r="B16" s="93">
        <v>44348</v>
      </c>
      <c r="C16" s="97" t="s">
        <v>54</v>
      </c>
      <c r="D16" s="98">
        <v>0.86</v>
      </c>
      <c r="E16" s="98">
        <v>0.84</v>
      </c>
      <c r="F16" s="98">
        <v>0.84</v>
      </c>
      <c r="G16" s="98">
        <v>0.75</v>
      </c>
      <c r="H16" s="98">
        <v>0.99</v>
      </c>
      <c r="I16" s="98">
        <v>0.85</v>
      </c>
      <c r="J16" s="96">
        <v>0.7</v>
      </c>
    </row>
    <row r="17" spans="2:10" x14ac:dyDescent="0.25">
      <c r="B17" s="99" t="s">
        <v>55</v>
      </c>
      <c r="C17" s="94" t="s">
        <v>53</v>
      </c>
      <c r="D17" s="100">
        <v>0.83</v>
      </c>
      <c r="E17" s="100">
        <v>0.83</v>
      </c>
      <c r="F17" s="100">
        <v>0.95</v>
      </c>
      <c r="G17" s="100">
        <v>0.73</v>
      </c>
      <c r="H17" s="100">
        <v>0.99</v>
      </c>
      <c r="I17" s="100">
        <v>0.92</v>
      </c>
      <c r="J17" s="101">
        <v>0.8</v>
      </c>
    </row>
    <row r="18" spans="2:10" x14ac:dyDescent="0.25">
      <c r="B18" s="99">
        <v>44378</v>
      </c>
      <c r="C18" s="97" t="s">
        <v>54</v>
      </c>
      <c r="D18" s="100">
        <v>0.87</v>
      </c>
      <c r="E18" s="100">
        <v>0.85</v>
      </c>
      <c r="F18" s="100">
        <v>0.84</v>
      </c>
      <c r="G18" s="100">
        <v>0.8</v>
      </c>
      <c r="H18" s="100">
        <v>0.98</v>
      </c>
      <c r="I18" s="100">
        <v>0.84</v>
      </c>
      <c r="J18" s="101">
        <v>0.7</v>
      </c>
    </row>
    <row r="19" spans="2:10" x14ac:dyDescent="0.25">
      <c r="B19" s="99">
        <v>44409</v>
      </c>
      <c r="C19" s="94" t="s">
        <v>53</v>
      </c>
      <c r="D19" s="100">
        <v>0.8</v>
      </c>
      <c r="E19" s="100">
        <v>0.79</v>
      </c>
      <c r="F19" s="100">
        <v>0.96</v>
      </c>
      <c r="G19" s="100">
        <v>0.8</v>
      </c>
      <c r="H19" s="100">
        <v>0.96</v>
      </c>
      <c r="I19" s="100">
        <v>0.93</v>
      </c>
      <c r="J19" s="101">
        <v>0.8</v>
      </c>
    </row>
    <row r="20" spans="2:10" x14ac:dyDescent="0.25">
      <c r="B20" s="99">
        <v>44409</v>
      </c>
      <c r="C20" s="97" t="s">
        <v>54</v>
      </c>
      <c r="D20" s="100">
        <v>0.79</v>
      </c>
      <c r="E20" s="100">
        <v>0.81</v>
      </c>
      <c r="F20" s="100">
        <v>0.84</v>
      </c>
      <c r="G20" s="100">
        <v>0.86</v>
      </c>
      <c r="H20" s="100">
        <v>0.94</v>
      </c>
      <c r="I20" s="100">
        <v>0.84</v>
      </c>
      <c r="J20" s="101">
        <v>0.7</v>
      </c>
    </row>
    <row r="21" spans="2:10" x14ac:dyDescent="0.25">
      <c r="B21" s="99">
        <v>44440</v>
      </c>
      <c r="C21" s="94" t="s">
        <v>53</v>
      </c>
      <c r="D21" s="100">
        <v>0.86</v>
      </c>
      <c r="E21" s="100">
        <v>0.85</v>
      </c>
      <c r="F21" s="100">
        <v>0.95</v>
      </c>
      <c r="G21" s="100">
        <v>0.82</v>
      </c>
      <c r="H21" s="100">
        <v>1</v>
      </c>
      <c r="I21" s="100">
        <v>0.93</v>
      </c>
      <c r="J21" s="101">
        <v>0.8</v>
      </c>
    </row>
    <row r="22" spans="2:10" x14ac:dyDescent="0.25">
      <c r="B22" s="99">
        <v>44440</v>
      </c>
      <c r="C22" s="97" t="s">
        <v>54</v>
      </c>
      <c r="D22" s="100">
        <v>0.89</v>
      </c>
      <c r="E22" s="100">
        <v>0.86</v>
      </c>
      <c r="F22" s="100">
        <v>0.84</v>
      </c>
      <c r="G22" s="100">
        <v>0.84</v>
      </c>
      <c r="H22" s="100">
        <v>1</v>
      </c>
      <c r="I22" s="100">
        <v>0.84</v>
      </c>
      <c r="J22" s="101">
        <v>0.7</v>
      </c>
    </row>
    <row r="23" spans="2:10" x14ac:dyDescent="0.25">
      <c r="B23" s="99">
        <v>44470</v>
      </c>
      <c r="C23" s="94" t="s">
        <v>53</v>
      </c>
      <c r="D23" s="100">
        <v>0.88</v>
      </c>
      <c r="E23" s="100">
        <v>0.78</v>
      </c>
      <c r="F23" s="100">
        <v>0.96</v>
      </c>
      <c r="G23" s="100">
        <v>0.71</v>
      </c>
      <c r="H23" s="100">
        <v>0.95</v>
      </c>
      <c r="I23" s="100">
        <v>0.89</v>
      </c>
      <c r="J23" s="101">
        <v>0.8</v>
      </c>
    </row>
    <row r="24" spans="2:10" x14ac:dyDescent="0.25">
      <c r="B24" s="99">
        <v>44471</v>
      </c>
      <c r="C24" s="97" t="s">
        <v>54</v>
      </c>
      <c r="D24" s="102">
        <v>0.88</v>
      </c>
      <c r="E24" s="102">
        <v>0.75</v>
      </c>
      <c r="F24" s="102">
        <v>0.84</v>
      </c>
      <c r="G24" s="102">
        <v>0.7</v>
      </c>
      <c r="H24" s="102">
        <v>0.95</v>
      </c>
      <c r="I24" s="102">
        <v>0.81</v>
      </c>
      <c r="J24" s="103">
        <v>0.7</v>
      </c>
    </row>
    <row r="25" spans="2:10" x14ac:dyDescent="0.25">
      <c r="B25" s="99">
        <v>44501</v>
      </c>
      <c r="C25" s="94" t="s">
        <v>53</v>
      </c>
      <c r="D25" s="100">
        <v>0.83</v>
      </c>
      <c r="E25" s="100">
        <v>0.75</v>
      </c>
      <c r="F25" s="100">
        <v>0.95</v>
      </c>
      <c r="G25" s="100">
        <v>0.72</v>
      </c>
      <c r="H25" s="100">
        <v>1</v>
      </c>
      <c r="I25" s="100">
        <v>0.88</v>
      </c>
      <c r="J25" s="101">
        <v>0.8</v>
      </c>
    </row>
    <row r="26" spans="2:10" x14ac:dyDescent="0.25">
      <c r="B26" s="99">
        <v>44502</v>
      </c>
      <c r="C26" s="97" t="s">
        <v>54</v>
      </c>
      <c r="D26" s="102">
        <v>0.81</v>
      </c>
      <c r="E26" s="102">
        <v>0.73</v>
      </c>
      <c r="F26" s="102">
        <v>0.84</v>
      </c>
      <c r="G26" s="102">
        <v>0.7</v>
      </c>
      <c r="H26" s="102">
        <v>1</v>
      </c>
      <c r="I26" s="102">
        <v>0.8</v>
      </c>
      <c r="J26" s="103">
        <v>0.7</v>
      </c>
    </row>
    <row r="27" spans="2:10" x14ac:dyDescent="0.25">
      <c r="B27" s="99">
        <v>44531</v>
      </c>
      <c r="C27" s="94" t="s">
        <v>53</v>
      </c>
      <c r="D27" s="100">
        <v>0.82</v>
      </c>
      <c r="E27" s="100">
        <v>0.74</v>
      </c>
      <c r="F27" s="100">
        <v>0.96</v>
      </c>
      <c r="G27" s="100">
        <v>0.64</v>
      </c>
      <c r="H27" s="100">
        <v>0.92</v>
      </c>
      <c r="I27" s="100">
        <v>0.87</v>
      </c>
      <c r="J27" s="101">
        <v>0.8</v>
      </c>
    </row>
    <row r="28" spans="2:10" x14ac:dyDescent="0.25">
      <c r="B28" s="99">
        <v>44532</v>
      </c>
      <c r="C28" s="97" t="s">
        <v>54</v>
      </c>
      <c r="D28" s="102">
        <v>0.87</v>
      </c>
      <c r="E28" s="102">
        <v>0.75</v>
      </c>
      <c r="F28" s="102">
        <v>0.82</v>
      </c>
      <c r="G28" s="102">
        <v>0.6</v>
      </c>
      <c r="H28" s="102">
        <v>1</v>
      </c>
      <c r="I28" s="102">
        <v>0.78</v>
      </c>
      <c r="J28" s="103">
        <v>0.7</v>
      </c>
    </row>
    <row r="29" spans="2:10" x14ac:dyDescent="0.25">
      <c r="B29" s="93">
        <v>44562</v>
      </c>
      <c r="C29" s="104" t="s">
        <v>53</v>
      </c>
      <c r="D29" s="95">
        <v>0.88</v>
      </c>
      <c r="E29" s="95">
        <v>0.79</v>
      </c>
      <c r="F29" s="95">
        <v>0.95</v>
      </c>
      <c r="G29" s="95">
        <v>0.84</v>
      </c>
      <c r="H29" s="95">
        <v>0.92</v>
      </c>
      <c r="I29" s="95">
        <v>0.92</v>
      </c>
      <c r="J29" s="101">
        <v>0.8</v>
      </c>
    </row>
    <row r="30" spans="2:10" x14ac:dyDescent="0.25">
      <c r="B30" s="105">
        <v>44562</v>
      </c>
      <c r="C30" s="106" t="s">
        <v>54</v>
      </c>
      <c r="D30" s="98">
        <v>0.86</v>
      </c>
      <c r="E30" s="98">
        <v>0.78</v>
      </c>
      <c r="F30" s="98">
        <v>0.81</v>
      </c>
      <c r="G30" s="98">
        <v>0.8</v>
      </c>
      <c r="H30" s="98">
        <v>0.82</v>
      </c>
      <c r="I30" s="98">
        <v>0.82</v>
      </c>
      <c r="J30" s="103">
        <v>0.7</v>
      </c>
    </row>
    <row r="31" spans="2:10" x14ac:dyDescent="0.25">
      <c r="B31" s="93">
        <v>44593</v>
      </c>
      <c r="C31" s="104" t="s">
        <v>53</v>
      </c>
      <c r="D31" s="95">
        <v>0.85</v>
      </c>
      <c r="E31" s="95">
        <v>0.86</v>
      </c>
      <c r="F31" s="95">
        <v>0.95</v>
      </c>
      <c r="G31" s="95">
        <v>0.78</v>
      </c>
      <c r="H31" s="95">
        <v>0.92</v>
      </c>
      <c r="I31" s="95">
        <v>0.92</v>
      </c>
      <c r="J31" s="101">
        <v>0.8</v>
      </c>
    </row>
    <row r="32" spans="2:10" x14ac:dyDescent="0.25">
      <c r="B32" s="105">
        <v>44593</v>
      </c>
      <c r="C32" s="106" t="s">
        <v>54</v>
      </c>
      <c r="D32" s="98">
        <v>0.86</v>
      </c>
      <c r="E32" s="98">
        <v>0.86</v>
      </c>
      <c r="F32" s="98">
        <v>0.8</v>
      </c>
      <c r="G32" s="98">
        <v>0.82</v>
      </c>
      <c r="H32" s="98">
        <v>0.83</v>
      </c>
      <c r="I32" s="98">
        <v>0.82</v>
      </c>
      <c r="J32" s="103">
        <v>0.7</v>
      </c>
    </row>
    <row r="33" spans="2:10" x14ac:dyDescent="0.25">
      <c r="B33" s="93">
        <v>44621</v>
      </c>
      <c r="C33" s="104" t="s">
        <v>53</v>
      </c>
      <c r="D33" s="95">
        <v>0.88</v>
      </c>
      <c r="E33" s="95">
        <v>0.79</v>
      </c>
      <c r="F33" s="95">
        <v>0.96</v>
      </c>
      <c r="G33" s="95">
        <v>0.88</v>
      </c>
      <c r="H33" s="95">
        <v>1</v>
      </c>
      <c r="I33" s="95">
        <v>0.94</v>
      </c>
      <c r="J33" s="101">
        <v>0.8</v>
      </c>
    </row>
    <row r="34" spans="2:10" x14ac:dyDescent="0.25">
      <c r="B34" s="105">
        <v>44621</v>
      </c>
      <c r="C34" s="106" t="s">
        <v>54</v>
      </c>
      <c r="D34" s="98">
        <v>0.91</v>
      </c>
      <c r="E34" s="98">
        <v>0.87</v>
      </c>
      <c r="F34" s="98">
        <v>0.83</v>
      </c>
      <c r="G34" s="98">
        <v>0.88</v>
      </c>
      <c r="H34" s="98">
        <v>1</v>
      </c>
      <c r="I34" s="98">
        <v>0.85</v>
      </c>
      <c r="J34" s="103">
        <v>0.7</v>
      </c>
    </row>
    <row r="35" spans="2:10" x14ac:dyDescent="0.25">
      <c r="B35" s="115" t="s">
        <v>56</v>
      </c>
      <c r="C35" s="112" t="s">
        <v>53</v>
      </c>
      <c r="D35" s="114">
        <v>0.88</v>
      </c>
      <c r="E35" s="114">
        <v>0.79</v>
      </c>
      <c r="F35" s="114">
        <v>0.96</v>
      </c>
      <c r="G35" s="114">
        <v>0.83</v>
      </c>
      <c r="H35" s="114">
        <v>0.93</v>
      </c>
      <c r="I35" s="114">
        <v>0.92</v>
      </c>
      <c r="J35" s="114">
        <v>0.8</v>
      </c>
    </row>
    <row r="36" spans="2:10" x14ac:dyDescent="0.25">
      <c r="B36" s="115" t="s">
        <v>56</v>
      </c>
      <c r="C36" s="116" t="s">
        <v>54</v>
      </c>
      <c r="D36" s="117">
        <v>0.88</v>
      </c>
      <c r="E36" s="117">
        <v>0.81</v>
      </c>
      <c r="F36" s="117">
        <v>0.81</v>
      </c>
      <c r="G36" s="117">
        <v>0.84</v>
      </c>
      <c r="H36" s="117">
        <v>0.86</v>
      </c>
      <c r="I36" s="117">
        <v>0.82</v>
      </c>
      <c r="J36" s="117">
        <v>0.7</v>
      </c>
    </row>
    <row r="37" spans="2:10" x14ac:dyDescent="0.25">
      <c r="B37" s="105">
        <v>44652</v>
      </c>
      <c r="C37" s="104" t="s">
        <v>53</v>
      </c>
      <c r="D37" s="98">
        <v>0.9</v>
      </c>
      <c r="E37" s="98">
        <v>0.87</v>
      </c>
      <c r="F37" s="98">
        <v>0.96924829157175396</v>
      </c>
      <c r="G37" s="98">
        <v>0.85329999999999995</v>
      </c>
      <c r="H37" s="98">
        <v>1</v>
      </c>
      <c r="I37" s="98">
        <v>0.95</v>
      </c>
      <c r="J37" s="107">
        <v>0.8</v>
      </c>
    </row>
    <row r="38" spans="2:10" x14ac:dyDescent="0.25">
      <c r="B38" s="105">
        <v>44652</v>
      </c>
      <c r="C38" s="106" t="s">
        <v>54</v>
      </c>
      <c r="D38" s="98">
        <v>0.89800000000000002</v>
      </c>
      <c r="E38" s="98">
        <v>0.90480000000000005</v>
      </c>
      <c r="F38" s="98">
        <v>0.82750000000000001</v>
      </c>
      <c r="G38" s="98">
        <v>0.89329999999999998</v>
      </c>
      <c r="H38" s="98">
        <v>1</v>
      </c>
      <c r="I38" s="98">
        <v>0.85</v>
      </c>
      <c r="J38" s="96">
        <v>0.7</v>
      </c>
    </row>
    <row r="39" spans="2:10" x14ac:dyDescent="0.25">
      <c r="B39" s="105">
        <v>44682</v>
      </c>
      <c r="C39" s="104" t="s">
        <v>53</v>
      </c>
      <c r="D39" s="98">
        <v>0.9</v>
      </c>
      <c r="E39" s="98">
        <v>0.84750000000000003</v>
      </c>
      <c r="F39" s="98">
        <v>0.9516</v>
      </c>
      <c r="G39" s="98">
        <v>0.86839999999999995</v>
      </c>
      <c r="H39" s="98">
        <v>1</v>
      </c>
      <c r="I39" s="98">
        <v>0.93210000000000004</v>
      </c>
      <c r="J39" s="107">
        <v>0.8</v>
      </c>
    </row>
    <row r="40" spans="2:10" x14ac:dyDescent="0.25">
      <c r="B40" s="105">
        <v>44682</v>
      </c>
      <c r="C40" s="106" t="s">
        <v>54</v>
      </c>
      <c r="D40" s="98">
        <v>0.93</v>
      </c>
      <c r="E40" s="98">
        <v>0.85</v>
      </c>
      <c r="F40" s="98">
        <v>0.82030000000000003</v>
      </c>
      <c r="G40" s="98">
        <v>0.88160000000000005</v>
      </c>
      <c r="H40" s="98">
        <v>1</v>
      </c>
      <c r="I40" s="98">
        <v>0.83450000000000002</v>
      </c>
      <c r="J40" s="96">
        <v>0.7</v>
      </c>
    </row>
    <row r="41" spans="2:10" x14ac:dyDescent="0.25">
      <c r="B41" s="105">
        <v>44713</v>
      </c>
      <c r="C41" s="104" t="s">
        <v>53</v>
      </c>
      <c r="D41" s="98">
        <v>0.86</v>
      </c>
      <c r="E41" s="98">
        <v>0.78159999999999996</v>
      </c>
      <c r="F41" s="98">
        <v>0.94910000000000005</v>
      </c>
      <c r="G41" s="98">
        <v>0.82630000000000003</v>
      </c>
      <c r="H41" s="98">
        <v>1</v>
      </c>
      <c r="I41" s="98">
        <v>0.91439999999999999</v>
      </c>
      <c r="J41" s="107">
        <v>0.8</v>
      </c>
    </row>
    <row r="42" spans="2:10" x14ac:dyDescent="0.25">
      <c r="B42" s="105">
        <v>44713</v>
      </c>
      <c r="C42" s="106" t="s">
        <v>54</v>
      </c>
      <c r="D42" s="98">
        <v>0.84060000000000001</v>
      </c>
      <c r="E42" s="98">
        <v>0.84950000000000003</v>
      </c>
      <c r="F42" s="98">
        <v>0.8337</v>
      </c>
      <c r="G42" s="98">
        <v>0.84209999999999996</v>
      </c>
      <c r="H42" s="98">
        <v>1</v>
      </c>
      <c r="I42" s="98">
        <v>0.83720000000000006</v>
      </c>
      <c r="J42" s="96">
        <v>0.7</v>
      </c>
    </row>
    <row r="43" spans="2:10" x14ac:dyDescent="0.25">
      <c r="B43" s="111" t="s">
        <v>57</v>
      </c>
      <c r="C43" s="112" t="s">
        <v>53</v>
      </c>
      <c r="D43" s="113">
        <v>0.88419999999999999</v>
      </c>
      <c r="E43" s="113">
        <v>0.81930000000000003</v>
      </c>
      <c r="F43" s="113">
        <v>0.95489999999999997</v>
      </c>
      <c r="G43" s="113">
        <v>0.83299999999999996</v>
      </c>
      <c r="H43" s="113">
        <v>1</v>
      </c>
      <c r="I43" s="113">
        <v>0.92659999999999998</v>
      </c>
      <c r="J43" s="114">
        <v>0.8</v>
      </c>
    </row>
    <row r="44" spans="2:10" x14ac:dyDescent="0.25">
      <c r="B44" s="115" t="s">
        <v>57</v>
      </c>
      <c r="C44" s="116" t="s">
        <v>54</v>
      </c>
      <c r="D44" s="142">
        <v>0.88949999999999996</v>
      </c>
      <c r="E44" s="142">
        <v>0.85940000000000005</v>
      </c>
      <c r="F44" s="142">
        <v>0.82709999999999995</v>
      </c>
      <c r="G44" s="142">
        <v>0.85099999999999998</v>
      </c>
      <c r="H44" s="142">
        <v>1</v>
      </c>
      <c r="I44" s="142">
        <v>0.83579999999999999</v>
      </c>
      <c r="J44" s="117">
        <v>0.7</v>
      </c>
    </row>
    <row r="45" spans="2:10" x14ac:dyDescent="0.25">
      <c r="B45" s="99">
        <v>44743</v>
      </c>
      <c r="C45" s="104" t="s">
        <v>53</v>
      </c>
      <c r="D45" s="95">
        <v>0.96550000000000002</v>
      </c>
      <c r="E45" s="95">
        <v>0.78790000000000004</v>
      </c>
      <c r="F45" s="95">
        <v>0.9728</v>
      </c>
      <c r="G45" s="95">
        <v>0.875</v>
      </c>
      <c r="H45" s="95">
        <v>1</v>
      </c>
      <c r="I45" s="95">
        <v>0.93910000000000005</v>
      </c>
      <c r="J45" s="108">
        <v>0.8</v>
      </c>
    </row>
    <row r="46" spans="2:10" x14ac:dyDescent="0.25">
      <c r="B46" s="99">
        <v>44743</v>
      </c>
      <c r="C46" s="106" t="s">
        <v>54</v>
      </c>
      <c r="D46" s="95">
        <v>0.96550000000000002</v>
      </c>
      <c r="E46" s="95">
        <v>0.84470000000000001</v>
      </c>
      <c r="F46" s="95">
        <v>0.85209999999999997</v>
      </c>
      <c r="G46" s="95">
        <v>0.91669999999999996</v>
      </c>
      <c r="H46" s="95">
        <v>1</v>
      </c>
      <c r="I46" s="95">
        <v>0.86219999999999997</v>
      </c>
      <c r="J46" s="109">
        <v>0.7</v>
      </c>
    </row>
    <row r="47" spans="2:10" x14ac:dyDescent="0.25">
      <c r="B47" s="99">
        <v>44774</v>
      </c>
      <c r="C47" s="104" t="s">
        <v>53</v>
      </c>
      <c r="D47" s="95">
        <v>0.90100000000000002</v>
      </c>
      <c r="E47" s="95">
        <v>0.80989999999999995</v>
      </c>
      <c r="F47" s="95">
        <v>0.96060000000000001</v>
      </c>
      <c r="G47" s="95">
        <v>0.87050000000000005</v>
      </c>
      <c r="H47" s="110" t="s">
        <v>58</v>
      </c>
      <c r="I47" s="95">
        <v>0.93179999999999996</v>
      </c>
      <c r="J47" s="108">
        <v>0.8</v>
      </c>
    </row>
    <row r="48" spans="2:10" x14ac:dyDescent="0.25">
      <c r="B48" s="99">
        <v>44774</v>
      </c>
      <c r="C48" s="106" t="s">
        <v>54</v>
      </c>
      <c r="D48" s="95">
        <v>0.90100000000000002</v>
      </c>
      <c r="E48" s="95">
        <v>0.85950000000000004</v>
      </c>
      <c r="F48" s="95">
        <v>0.83250000000000002</v>
      </c>
      <c r="G48" s="95">
        <v>0.89929999999999999</v>
      </c>
      <c r="H48" s="110" t="s">
        <v>58</v>
      </c>
      <c r="I48" s="95">
        <v>0.8448</v>
      </c>
      <c r="J48" s="109">
        <v>0.7</v>
      </c>
    </row>
    <row r="49" spans="2:10" x14ac:dyDescent="0.25">
      <c r="B49" s="99">
        <v>44805</v>
      </c>
      <c r="C49" s="104" t="s">
        <v>53</v>
      </c>
      <c r="D49" s="95">
        <v>0.92769999999999997</v>
      </c>
      <c r="E49" s="95">
        <v>0.78139999999999998</v>
      </c>
      <c r="F49" s="95">
        <v>0.95089999999999997</v>
      </c>
      <c r="G49" s="95">
        <v>0.8417</v>
      </c>
      <c r="H49" s="110" t="s">
        <v>58</v>
      </c>
      <c r="I49" s="95">
        <v>0.91539999999999999</v>
      </c>
      <c r="J49" s="108">
        <v>0.8</v>
      </c>
    </row>
    <row r="50" spans="2:10" x14ac:dyDescent="0.25">
      <c r="B50" s="99">
        <v>44805</v>
      </c>
      <c r="C50" s="106" t="s">
        <v>54</v>
      </c>
      <c r="D50" s="95">
        <v>0.95179999999999998</v>
      </c>
      <c r="E50" s="95">
        <v>0.77729999999999999</v>
      </c>
      <c r="F50" s="95">
        <v>0.83899999999999997</v>
      </c>
      <c r="G50" s="95">
        <v>0.8417</v>
      </c>
      <c r="H50" s="110" t="s">
        <v>58</v>
      </c>
      <c r="I50" s="95">
        <v>0.83509999999999995</v>
      </c>
      <c r="J50" s="109">
        <v>0.7</v>
      </c>
    </row>
    <row r="51" spans="2:10" x14ac:dyDescent="0.25">
      <c r="B51" s="111" t="s">
        <v>59</v>
      </c>
      <c r="C51" s="112" t="s">
        <v>53</v>
      </c>
      <c r="D51" s="113">
        <v>0.92989999999999995</v>
      </c>
      <c r="E51" s="113">
        <v>0.79279999999999995</v>
      </c>
      <c r="F51" s="113">
        <v>0.96199999999999997</v>
      </c>
      <c r="G51" s="113">
        <v>0.86319999999999997</v>
      </c>
      <c r="H51" s="113">
        <v>0.85709999999999997</v>
      </c>
      <c r="I51" s="113">
        <v>0.9294</v>
      </c>
      <c r="J51" s="114">
        <v>0.8</v>
      </c>
    </row>
    <row r="52" spans="2:10" x14ac:dyDescent="0.25">
      <c r="B52" s="115" t="s">
        <v>59</v>
      </c>
      <c r="C52" s="116" t="s">
        <v>54</v>
      </c>
      <c r="D52" s="113">
        <v>0.93730000000000002</v>
      </c>
      <c r="E52" s="113">
        <v>0.82740000000000002</v>
      </c>
      <c r="F52" s="113">
        <v>0.84130000000000005</v>
      </c>
      <c r="G52" s="113">
        <v>0.88790000000000002</v>
      </c>
      <c r="H52" s="113">
        <v>0.85709999999999997</v>
      </c>
      <c r="I52" s="113">
        <v>0.84799999999999998</v>
      </c>
      <c r="J52" s="117">
        <v>0.7</v>
      </c>
    </row>
    <row r="53" spans="2:10" x14ac:dyDescent="0.25">
      <c r="B53" s="144">
        <v>44835</v>
      </c>
      <c r="C53" s="104" t="s">
        <v>53</v>
      </c>
      <c r="D53" s="95">
        <v>0.96150000000000002</v>
      </c>
      <c r="E53" s="95">
        <v>0.84519999999999995</v>
      </c>
      <c r="F53" s="95">
        <v>0.95879999999999999</v>
      </c>
      <c r="G53" s="95">
        <v>0.8609</v>
      </c>
      <c r="H53" s="110" t="s">
        <v>58</v>
      </c>
      <c r="I53" s="95">
        <v>0.93910000000000005</v>
      </c>
      <c r="J53" s="108">
        <v>0.8</v>
      </c>
    </row>
    <row r="54" spans="2:10" x14ac:dyDescent="0.25">
      <c r="B54" s="99">
        <v>44835</v>
      </c>
      <c r="C54" s="106" t="s">
        <v>54</v>
      </c>
      <c r="D54" s="95">
        <v>0.96150000000000002</v>
      </c>
      <c r="E54" s="98">
        <v>0.85709999999999997</v>
      </c>
      <c r="F54" s="98">
        <v>0.84179999999999999</v>
      </c>
      <c r="G54" s="98">
        <v>0.85709999999999997</v>
      </c>
      <c r="H54" s="145" t="s">
        <v>58</v>
      </c>
      <c r="I54" s="98">
        <v>0.85119999999999996</v>
      </c>
      <c r="J54" s="109">
        <v>0.7</v>
      </c>
    </row>
    <row r="55" spans="2:10" x14ac:dyDescent="0.25">
      <c r="B55" s="93">
        <v>44866</v>
      </c>
      <c r="C55" s="104" t="s">
        <v>53</v>
      </c>
      <c r="D55" s="95">
        <v>0.91579999999999995</v>
      </c>
      <c r="E55" s="95">
        <v>0.74099999999999999</v>
      </c>
      <c r="F55" s="95">
        <v>0.96050000000000002</v>
      </c>
      <c r="G55" s="95">
        <v>0.86670000000000003</v>
      </c>
      <c r="H55" s="95">
        <v>0.73329999999999995</v>
      </c>
      <c r="I55" s="95">
        <v>0.92310000000000003</v>
      </c>
      <c r="J55" s="108">
        <v>0.8</v>
      </c>
    </row>
    <row r="56" spans="2:10" x14ac:dyDescent="0.25">
      <c r="B56" s="105">
        <v>44866</v>
      </c>
      <c r="C56" s="106" t="s">
        <v>54</v>
      </c>
      <c r="D56" s="98">
        <v>0.91579999999999995</v>
      </c>
      <c r="E56" s="98">
        <v>0.75700000000000001</v>
      </c>
      <c r="F56" s="98">
        <v>0.84970000000000001</v>
      </c>
      <c r="G56" s="98">
        <v>0.85189999999999999</v>
      </c>
      <c r="H56" s="98">
        <v>0.73329999999999995</v>
      </c>
      <c r="I56" s="98">
        <v>0.84030000000000005</v>
      </c>
      <c r="J56" s="109">
        <v>0.7</v>
      </c>
    </row>
    <row r="57" spans="2:10" x14ac:dyDescent="0.25">
      <c r="B57" s="93">
        <v>44896</v>
      </c>
      <c r="C57" s="104" t="s">
        <v>53</v>
      </c>
      <c r="D57" s="95">
        <v>0.90910000000000002</v>
      </c>
      <c r="E57" s="95">
        <v>0.8256</v>
      </c>
      <c r="F57" s="95">
        <v>0.95320000000000005</v>
      </c>
      <c r="G57" s="95">
        <v>0.85370000000000001</v>
      </c>
      <c r="H57" s="95">
        <v>0.625</v>
      </c>
      <c r="I57" s="95">
        <v>0.92759999999999998</v>
      </c>
      <c r="J57" s="96">
        <v>0.8</v>
      </c>
    </row>
    <row r="58" spans="2:10" x14ac:dyDescent="0.25">
      <c r="B58" s="93">
        <v>44896</v>
      </c>
      <c r="C58" s="106" t="s">
        <v>54</v>
      </c>
      <c r="D58" s="95">
        <v>0.90910000000000002</v>
      </c>
      <c r="E58" s="95">
        <v>0.87180000000000002</v>
      </c>
      <c r="F58" s="95">
        <v>0.8337</v>
      </c>
      <c r="G58" s="95">
        <v>0.86990000000000001</v>
      </c>
      <c r="H58" s="95">
        <v>0.625</v>
      </c>
      <c r="I58" s="95">
        <v>0.84350000000000003</v>
      </c>
      <c r="J58" s="96">
        <v>0.7</v>
      </c>
    </row>
    <row r="59" spans="2:10" x14ac:dyDescent="0.25">
      <c r="B59" s="111" t="s">
        <v>60</v>
      </c>
      <c r="C59" s="112" t="s">
        <v>53</v>
      </c>
      <c r="D59" s="113">
        <v>0.92259999999999998</v>
      </c>
      <c r="E59" s="113">
        <v>0.85760000000000003</v>
      </c>
      <c r="F59" s="113">
        <v>0.94499999999999995</v>
      </c>
      <c r="G59" s="113">
        <v>0.88070000000000004</v>
      </c>
      <c r="H59" s="113">
        <v>0.9375</v>
      </c>
      <c r="I59" s="113">
        <v>0.9274</v>
      </c>
      <c r="J59" s="117">
        <v>0.8</v>
      </c>
    </row>
    <row r="60" spans="2:10" x14ac:dyDescent="0.25">
      <c r="B60" s="111" t="s">
        <v>60</v>
      </c>
      <c r="C60" s="116" t="s">
        <v>54</v>
      </c>
      <c r="D60" s="142">
        <v>0.84289999999999998</v>
      </c>
      <c r="E60" s="142">
        <v>0.88890000000000002</v>
      </c>
      <c r="F60" s="142">
        <v>0.83550000000000002</v>
      </c>
      <c r="G60" s="142">
        <v>0.88990000000000002</v>
      </c>
      <c r="H60" s="142">
        <v>0.85</v>
      </c>
      <c r="I60" s="142">
        <v>0.84730000000000005</v>
      </c>
      <c r="J60" s="114">
        <v>0.7</v>
      </c>
    </row>
    <row r="61" spans="2:10" x14ac:dyDescent="0.25">
      <c r="B61" s="93">
        <v>44927</v>
      </c>
      <c r="C61" s="104" t="s">
        <v>53</v>
      </c>
      <c r="D61" s="95">
        <v>0.91859999999999997</v>
      </c>
      <c r="E61" s="95">
        <v>0.86860000000000004</v>
      </c>
      <c r="F61" s="95">
        <v>0.95289999999999997</v>
      </c>
      <c r="G61" s="95">
        <v>0.98380000000000001</v>
      </c>
      <c r="H61" s="95">
        <v>0.6</v>
      </c>
      <c r="I61" s="95">
        <v>0.94210000000000005</v>
      </c>
      <c r="J61" s="96">
        <v>0.8</v>
      </c>
    </row>
    <row r="62" spans="2:10" x14ac:dyDescent="0.25">
      <c r="B62" s="105">
        <v>44927</v>
      </c>
      <c r="C62" s="106" t="s">
        <v>54</v>
      </c>
      <c r="D62" s="98">
        <v>0.88370000000000004</v>
      </c>
      <c r="E62" s="98">
        <v>0.89139999999999997</v>
      </c>
      <c r="F62" s="98">
        <v>0.84750000000000003</v>
      </c>
      <c r="G62" s="98">
        <v>0.92310000000000003</v>
      </c>
      <c r="H62" s="98">
        <v>0.6</v>
      </c>
      <c r="I62" s="98">
        <v>0.85699999999999998</v>
      </c>
      <c r="J62" s="96">
        <v>0.7</v>
      </c>
    </row>
    <row r="63" spans="2:10" x14ac:dyDescent="0.25">
      <c r="B63" s="105">
        <v>44959</v>
      </c>
      <c r="C63" s="104" t="s">
        <v>53</v>
      </c>
      <c r="D63" s="95">
        <v>0.91349999999999998</v>
      </c>
      <c r="E63" s="95">
        <v>0.86519999999999997</v>
      </c>
      <c r="F63" s="95">
        <v>0.95169999999999999</v>
      </c>
      <c r="G63" s="95">
        <v>0.82399999999999995</v>
      </c>
      <c r="H63" s="95">
        <v>0.75</v>
      </c>
      <c r="I63" s="95">
        <v>0.93930000000000002</v>
      </c>
      <c r="J63" s="96">
        <v>0.8</v>
      </c>
    </row>
    <row r="64" spans="2:10" x14ac:dyDescent="0.25">
      <c r="B64" s="105">
        <v>44960</v>
      </c>
      <c r="C64" s="106" t="s">
        <v>54</v>
      </c>
      <c r="D64" s="95">
        <v>0.95179999999999998</v>
      </c>
      <c r="E64" s="95">
        <v>0.87390000000000001</v>
      </c>
      <c r="F64" s="95">
        <v>0.83140000000000003</v>
      </c>
      <c r="G64" s="95">
        <v>0.82399999999999995</v>
      </c>
      <c r="H64" s="95">
        <v>0.75</v>
      </c>
      <c r="I64" s="95">
        <v>0.84150000000000003</v>
      </c>
      <c r="J64" s="96">
        <v>0.7</v>
      </c>
    </row>
    <row r="65" spans="2:10" x14ac:dyDescent="0.25">
      <c r="B65" s="105">
        <v>44989</v>
      </c>
      <c r="C65" s="104" t="s">
        <v>53</v>
      </c>
      <c r="D65" s="95">
        <v>0.96299999999999997</v>
      </c>
      <c r="E65" s="95">
        <v>0.754</v>
      </c>
      <c r="F65" s="95">
        <v>0.96499999999999997</v>
      </c>
      <c r="G65" s="95">
        <v>0.83099999999999996</v>
      </c>
      <c r="H65" s="95">
        <v>0.88900000000000001</v>
      </c>
      <c r="I65" s="95">
        <v>0.91779999999999995</v>
      </c>
      <c r="J65" s="96">
        <v>0.8</v>
      </c>
    </row>
    <row r="66" spans="2:10" x14ac:dyDescent="0.25">
      <c r="B66" s="105">
        <v>44990</v>
      </c>
      <c r="C66" s="106" t="s">
        <v>54</v>
      </c>
      <c r="D66" s="95">
        <v>0.92600000000000005</v>
      </c>
      <c r="E66" s="95">
        <v>0.79800000000000004</v>
      </c>
      <c r="F66" s="95">
        <v>0.83299999999999996</v>
      </c>
      <c r="G66" s="95">
        <v>0.85299999999999998</v>
      </c>
      <c r="H66" s="95">
        <v>1</v>
      </c>
      <c r="I66" s="95">
        <v>0.82410000000000005</v>
      </c>
      <c r="J66" s="96">
        <v>0.7</v>
      </c>
    </row>
    <row r="67" spans="2:10" x14ac:dyDescent="0.25">
      <c r="B67" s="115" t="s">
        <v>61</v>
      </c>
      <c r="C67" s="112" t="s">
        <v>53</v>
      </c>
      <c r="D67" s="114">
        <v>0.92989999999999995</v>
      </c>
      <c r="E67" s="114">
        <v>0.82369999999999999</v>
      </c>
      <c r="F67" s="114">
        <v>0.95109999999999995</v>
      </c>
      <c r="G67" s="114">
        <v>0.86570000000000003</v>
      </c>
      <c r="H67" s="114">
        <v>0.74060000000000004</v>
      </c>
      <c r="I67" s="114">
        <v>0.92920000000000003</v>
      </c>
      <c r="J67" s="114">
        <v>0.8</v>
      </c>
    </row>
    <row r="68" spans="2:10" x14ac:dyDescent="0.25">
      <c r="B68" s="115" t="s">
        <v>61</v>
      </c>
      <c r="C68" s="116" t="s">
        <v>54</v>
      </c>
      <c r="D68" s="117">
        <v>0.91510000000000002</v>
      </c>
      <c r="E68" s="117">
        <v>0.84950000000000003</v>
      </c>
      <c r="F68" s="117">
        <v>0.83220000000000005</v>
      </c>
      <c r="G68" s="117">
        <v>0.86570000000000003</v>
      </c>
      <c r="H68" s="117">
        <v>0.77780000000000005</v>
      </c>
      <c r="I68" s="117">
        <v>0.84019999999999995</v>
      </c>
      <c r="J68" s="117">
        <v>0.7</v>
      </c>
    </row>
    <row r="69" spans="2:10" x14ac:dyDescent="0.25">
      <c r="B69" s="93">
        <v>45021</v>
      </c>
      <c r="C69" s="222" t="s">
        <v>53</v>
      </c>
      <c r="D69" s="223">
        <v>0.90700000000000003</v>
      </c>
      <c r="E69" s="223">
        <v>0.79900000000000004</v>
      </c>
      <c r="F69" s="223">
        <v>0.95699999999999996</v>
      </c>
      <c r="G69" s="223">
        <v>0.85399999999999998</v>
      </c>
      <c r="H69" s="223">
        <v>0.8</v>
      </c>
      <c r="I69" s="223">
        <v>0.90800000000000003</v>
      </c>
      <c r="J69" s="224">
        <v>0.8</v>
      </c>
    </row>
    <row r="70" spans="2:10" x14ac:dyDescent="0.25">
      <c r="B70" s="93">
        <v>45022</v>
      </c>
      <c r="C70" s="222" t="s">
        <v>54</v>
      </c>
      <c r="D70" s="223">
        <v>0.96</v>
      </c>
      <c r="E70" s="223">
        <v>0.80400000000000005</v>
      </c>
      <c r="F70" s="223">
        <v>0.84499999999999997</v>
      </c>
      <c r="G70" s="223">
        <v>0.88600000000000001</v>
      </c>
      <c r="H70" s="223">
        <v>0.8</v>
      </c>
      <c r="I70" s="223">
        <v>0.85099999999999998</v>
      </c>
      <c r="J70" s="224">
        <v>0.7</v>
      </c>
    </row>
    <row r="71" spans="2:10" x14ac:dyDescent="0.25">
      <c r="B71" s="93">
        <v>45053</v>
      </c>
      <c r="C71" s="222" t="s">
        <v>53</v>
      </c>
      <c r="D71" s="223">
        <v>0.95</v>
      </c>
      <c r="E71" s="223">
        <v>0.82299999999999995</v>
      </c>
      <c r="F71" s="223">
        <v>0.95499999999999996</v>
      </c>
      <c r="G71" s="223">
        <v>0.91400000000000003</v>
      </c>
      <c r="H71" s="223">
        <v>1</v>
      </c>
      <c r="I71" s="223">
        <v>0.93500000000000005</v>
      </c>
      <c r="J71" s="224">
        <v>0.8</v>
      </c>
    </row>
    <row r="72" spans="2:10" x14ac:dyDescent="0.25">
      <c r="B72" s="93">
        <v>45054</v>
      </c>
      <c r="C72" s="222" t="s">
        <v>54</v>
      </c>
      <c r="D72" s="223">
        <v>0.95</v>
      </c>
      <c r="E72" s="223">
        <v>0.84299999999999997</v>
      </c>
      <c r="F72" s="223">
        <v>0.83799999999999997</v>
      </c>
      <c r="G72" s="223">
        <v>0.90200000000000002</v>
      </c>
      <c r="H72" s="223">
        <v>1</v>
      </c>
      <c r="I72" s="223">
        <v>0.84899999999999998</v>
      </c>
      <c r="J72" s="224">
        <v>0.7</v>
      </c>
    </row>
    <row r="73" spans="2:10" x14ac:dyDescent="0.25">
      <c r="B73" s="93">
        <v>45084</v>
      </c>
      <c r="C73" s="222" t="s">
        <v>53</v>
      </c>
      <c r="D73" s="223">
        <v>0.90100000000000002</v>
      </c>
      <c r="E73" s="223">
        <v>0.83599999999999997</v>
      </c>
      <c r="F73" s="223">
        <v>0.95799999999999996</v>
      </c>
      <c r="G73" s="223">
        <v>0.92600000000000005</v>
      </c>
      <c r="H73" s="223">
        <v>0.90100000000000002</v>
      </c>
      <c r="I73" s="223">
        <v>0.93899999999999995</v>
      </c>
      <c r="J73" s="224">
        <v>0.8</v>
      </c>
    </row>
    <row r="74" spans="2:10" x14ac:dyDescent="0.25">
      <c r="B74" s="93">
        <v>45085</v>
      </c>
      <c r="C74" s="222" t="s">
        <v>54</v>
      </c>
      <c r="D74" s="223">
        <v>0.85899999999999999</v>
      </c>
      <c r="E74" s="223">
        <v>0.83099999999999996</v>
      </c>
      <c r="F74" s="223">
        <v>0.84599999999999997</v>
      </c>
      <c r="G74" s="223">
        <v>0.93600000000000005</v>
      </c>
      <c r="H74" s="223">
        <v>0.85899999999999999</v>
      </c>
      <c r="I74" s="223">
        <v>0.85499999999999998</v>
      </c>
      <c r="J74" s="224">
        <v>0.7</v>
      </c>
    </row>
    <row r="75" spans="2:10" x14ac:dyDescent="0.25">
      <c r="B75" s="111" t="s">
        <v>186</v>
      </c>
      <c r="C75" s="225" t="s">
        <v>53</v>
      </c>
      <c r="D75" s="226">
        <v>0.9204</v>
      </c>
      <c r="E75" s="226">
        <v>0.82030000000000003</v>
      </c>
      <c r="F75" s="226">
        <v>0.95699999999999996</v>
      </c>
      <c r="G75" s="226">
        <v>0.90390000000000004</v>
      </c>
      <c r="H75" s="226">
        <v>0.88890000000000002</v>
      </c>
      <c r="I75" s="226">
        <v>0.93140000000000001</v>
      </c>
      <c r="J75" s="227">
        <v>0.8</v>
      </c>
    </row>
    <row r="76" spans="2:10" x14ac:dyDescent="0.25">
      <c r="B76" s="115" t="s">
        <v>186</v>
      </c>
      <c r="C76" s="228" t="s">
        <v>54</v>
      </c>
      <c r="D76" s="229">
        <v>0.92479999999999996</v>
      </c>
      <c r="E76" s="229">
        <v>0.82799999999999996</v>
      </c>
      <c r="F76" s="229">
        <v>0.84260000000000002</v>
      </c>
      <c r="G76" s="229">
        <v>0.91210000000000002</v>
      </c>
      <c r="H76" s="229">
        <v>0.94440000000000002</v>
      </c>
      <c r="I76" s="229">
        <v>0.85189999999999999</v>
      </c>
      <c r="J76" s="230">
        <v>0.7</v>
      </c>
    </row>
    <row r="77" spans="2:10" x14ac:dyDescent="0.25">
      <c r="B77" s="150"/>
      <c r="C77" s="151"/>
      <c r="D77" s="152"/>
      <c r="E77" s="152"/>
      <c r="F77" s="152"/>
      <c r="G77" s="152"/>
      <c r="H77" s="152"/>
      <c r="I77" s="152"/>
      <c r="J77" s="152"/>
    </row>
    <row r="78" spans="2:10" x14ac:dyDescent="0.25">
      <c r="B78" s="148"/>
      <c r="D78" s="149"/>
      <c r="E78" s="149"/>
      <c r="F78" s="149"/>
      <c r="G78" s="149"/>
      <c r="H78" s="149"/>
      <c r="I78" s="149"/>
      <c r="J78" s="149"/>
    </row>
    <row r="79" spans="2:10" x14ac:dyDescent="0.25">
      <c r="B79" s="148"/>
      <c r="D79" s="149"/>
      <c r="E79" s="149"/>
      <c r="F79" s="149"/>
      <c r="G79" s="149"/>
      <c r="H79" s="149"/>
      <c r="I79" s="149"/>
      <c r="J79" s="149"/>
    </row>
    <row r="80" spans="2:10" x14ac:dyDescent="0.25">
      <c r="B80" s="26" t="s">
        <v>62</v>
      </c>
    </row>
    <row r="81" spans="2:4" x14ac:dyDescent="0.25">
      <c r="B81" s="118" t="s">
        <v>53</v>
      </c>
      <c r="D81" s="68" t="s">
        <v>63</v>
      </c>
    </row>
    <row r="82" spans="2:4" x14ac:dyDescent="0.25">
      <c r="B82" s="118" t="s">
        <v>54</v>
      </c>
      <c r="D82" s="68" t="s">
        <v>64</v>
      </c>
    </row>
    <row r="83" spans="2:4" x14ac:dyDescent="0.25">
      <c r="B83" s="68" t="s">
        <v>58</v>
      </c>
      <c r="D83" s="68" t="s">
        <v>65</v>
      </c>
    </row>
  </sheetData>
  <sheetProtection algorithmName="SHA-512" hashValue="yrMrrGywrR3/fKwhpHy2Saj1ZLtwRLbyX7EpweyJeQaRyNMFgZv6X1X4PWTJMPjGpq+Jb3W4/GTcGDFhv/I/vg==" saltValue="Sj9gmcJciaYtoEDoWrSqKA==" spinCount="100000" sheet="1" objects="1" scenarios="1"/>
  <mergeCells count="1">
    <mergeCell ref="C3:J3"/>
  </mergeCells>
  <pageMargins left="0.7" right="0.7" top="0.75" bottom="0.75" header="0.3" footer="0.3"/>
  <pageSetup orientation="portrait" r:id="rId1"/>
  <drawing r:id="rId2"/>
  <legacy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74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5.42578125" style="6" customWidth="1"/>
    <col min="3" max="3" width="14" bestFit="1" customWidth="1"/>
    <col min="4" max="4" width="20" bestFit="1" customWidth="1"/>
    <col min="5" max="5" width="19.42578125" customWidth="1"/>
    <col min="6" max="7" width="16.7109375" customWidth="1"/>
    <col min="8" max="11" width="18" customWidth="1"/>
    <col min="12" max="12" width="15.140625" bestFit="1" customWidth="1"/>
    <col min="13" max="13" width="21.7109375" customWidth="1"/>
    <col min="14" max="14" width="19" style="4" customWidth="1"/>
    <col min="15" max="15" width="21.85546875" style="4" customWidth="1"/>
    <col min="16" max="16" width="26.42578125" style="5" customWidth="1"/>
    <col min="17" max="17" width="20.42578125" style="5" customWidth="1"/>
    <col min="18" max="18" width="27.42578125" customWidth="1"/>
  </cols>
  <sheetData>
    <row r="1" spans="2:20" ht="50.1" customHeight="1" x14ac:dyDescent="0.25"/>
    <row r="2" spans="2:20" ht="20.100000000000001" customHeight="1" x14ac:dyDescent="0.3">
      <c r="B2" s="15" t="s">
        <v>66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7"/>
      <c r="P2" s="18"/>
      <c r="Q2" s="18"/>
      <c r="R2" s="16"/>
      <c r="S2" s="16"/>
      <c r="T2" s="16"/>
    </row>
    <row r="3" spans="2:20" ht="30" customHeight="1" x14ac:dyDescent="0.25">
      <c r="B3" s="48"/>
      <c r="C3" s="251" t="s">
        <v>67</v>
      </c>
      <c r="D3" s="251"/>
      <c r="E3" s="251"/>
      <c r="F3" s="251"/>
      <c r="G3" s="251"/>
      <c r="H3" s="251"/>
      <c r="I3" s="251" t="s">
        <v>68</v>
      </c>
      <c r="J3" s="251"/>
      <c r="K3" s="253" t="s">
        <v>69</v>
      </c>
      <c r="L3" s="254"/>
      <c r="M3" s="254"/>
      <c r="N3" s="254"/>
      <c r="O3" s="255"/>
      <c r="P3" s="252" t="s">
        <v>70</v>
      </c>
      <c r="Q3" s="252"/>
      <c r="R3" s="252"/>
    </row>
    <row r="4" spans="2:20" ht="30" customHeight="1" x14ac:dyDescent="0.25">
      <c r="B4" s="25" t="s">
        <v>1</v>
      </c>
      <c r="C4" s="19" t="s">
        <v>71</v>
      </c>
      <c r="D4" s="19" t="s">
        <v>72</v>
      </c>
      <c r="E4" s="19" t="s">
        <v>73</v>
      </c>
      <c r="F4" s="19" t="s">
        <v>74</v>
      </c>
      <c r="G4" s="19" t="s">
        <v>75</v>
      </c>
      <c r="H4" s="19" t="s">
        <v>76</v>
      </c>
      <c r="I4" s="19" t="s">
        <v>77</v>
      </c>
      <c r="J4" s="19" t="s">
        <v>78</v>
      </c>
      <c r="K4" s="19" t="s">
        <v>79</v>
      </c>
      <c r="L4" s="19" t="s">
        <v>80</v>
      </c>
      <c r="M4" s="19" t="s">
        <v>81</v>
      </c>
      <c r="N4" s="20" t="s">
        <v>82</v>
      </c>
      <c r="O4" s="20" t="s">
        <v>83</v>
      </c>
      <c r="P4" s="24" t="s">
        <v>38</v>
      </c>
      <c r="Q4" s="24" t="s">
        <v>84</v>
      </c>
      <c r="R4" s="153" t="s">
        <v>85</v>
      </c>
    </row>
    <row r="5" spans="2:20" ht="15.75" x14ac:dyDescent="0.25">
      <c r="B5" s="13">
        <v>44044</v>
      </c>
      <c r="C5" s="167">
        <v>129</v>
      </c>
      <c r="D5" s="167">
        <v>128</v>
      </c>
      <c r="E5" s="167">
        <v>1</v>
      </c>
      <c r="F5" s="167">
        <v>7</v>
      </c>
      <c r="G5" s="167">
        <v>63</v>
      </c>
      <c r="H5" s="167">
        <v>364</v>
      </c>
      <c r="I5" s="167">
        <v>63</v>
      </c>
      <c r="J5" s="167">
        <v>0</v>
      </c>
      <c r="K5" s="167">
        <v>3</v>
      </c>
      <c r="L5" s="167">
        <v>34</v>
      </c>
      <c r="M5" s="167">
        <v>26</v>
      </c>
      <c r="N5" s="10">
        <f t="shared" ref="N5:N47" si="0">+L5/(L5+M5)</f>
        <v>0.56666666666666665</v>
      </c>
      <c r="O5" s="10">
        <f t="shared" ref="O5:O47" si="1">+M5/(L5+M5)</f>
        <v>0.43333333333333335</v>
      </c>
      <c r="P5" s="11">
        <v>853775.81</v>
      </c>
      <c r="Q5" s="11">
        <f t="shared" ref="Q5:Q47" si="2">+P5/R5</f>
        <v>34151.032400000004</v>
      </c>
      <c r="R5" s="168">
        <v>25</v>
      </c>
    </row>
    <row r="6" spans="2:20" ht="15.75" x14ac:dyDescent="0.25">
      <c r="B6" s="13">
        <v>44075</v>
      </c>
      <c r="C6" s="167">
        <v>184</v>
      </c>
      <c r="D6" s="167">
        <v>184</v>
      </c>
      <c r="E6" s="167">
        <v>0</v>
      </c>
      <c r="F6" s="167">
        <v>5</v>
      </c>
      <c r="G6">
        <v>56</v>
      </c>
      <c r="H6" s="167">
        <v>485</v>
      </c>
      <c r="I6" s="167">
        <v>55</v>
      </c>
      <c r="J6" s="167">
        <v>1</v>
      </c>
      <c r="K6" s="167">
        <v>8</v>
      </c>
      <c r="L6" s="167">
        <v>39</v>
      </c>
      <c r="M6" s="167">
        <v>8</v>
      </c>
      <c r="N6" s="10">
        <f t="shared" si="0"/>
        <v>0.82978723404255317</v>
      </c>
      <c r="O6" s="10">
        <f t="shared" si="1"/>
        <v>0.1702127659574468</v>
      </c>
      <c r="P6" s="11">
        <v>897793.62</v>
      </c>
      <c r="Q6" s="11">
        <f t="shared" si="2"/>
        <v>33251.615555555552</v>
      </c>
      <c r="R6" s="168">
        <v>27</v>
      </c>
    </row>
    <row r="7" spans="2:20" s="43" customFormat="1" ht="15.75" x14ac:dyDescent="0.25">
      <c r="B7" s="72" t="s">
        <v>86</v>
      </c>
      <c r="C7" s="169">
        <f>+SUM(C5:C6)</f>
        <v>313</v>
      </c>
      <c r="D7" s="169">
        <f>+SUM(D5:D6)</f>
        <v>312</v>
      </c>
      <c r="E7" s="169">
        <f>+SUM(E5:E6)</f>
        <v>1</v>
      </c>
      <c r="F7" s="169">
        <f>+SUM(F5:F6)</f>
        <v>12</v>
      </c>
      <c r="G7" s="169">
        <f>+SUM(G5:G6)</f>
        <v>119</v>
      </c>
      <c r="H7" s="170">
        <f>+H6</f>
        <v>485</v>
      </c>
      <c r="I7" s="171">
        <f>+SUM(I5:I6)</f>
        <v>118</v>
      </c>
      <c r="J7" s="169">
        <f>+SUM(J5:J6)</f>
        <v>1</v>
      </c>
      <c r="K7" s="169">
        <f>+SUM(K5:K6)</f>
        <v>11</v>
      </c>
      <c r="L7" s="171">
        <f>+SUM(L4:L6)</f>
        <v>73</v>
      </c>
      <c r="M7" s="171">
        <f>+SUM(M4:M6)</f>
        <v>34</v>
      </c>
      <c r="N7" s="80">
        <f t="shared" si="0"/>
        <v>0.68224299065420557</v>
      </c>
      <c r="O7" s="80">
        <f t="shared" si="1"/>
        <v>0.31775700934579437</v>
      </c>
      <c r="P7" s="81">
        <f>+SUM(P4:P6)</f>
        <v>1751569.4300000002</v>
      </c>
      <c r="Q7" s="172">
        <f t="shared" si="2"/>
        <v>33684.027500000004</v>
      </c>
      <c r="R7" s="173">
        <f>+SUM(R4:R6)</f>
        <v>52</v>
      </c>
    </row>
    <row r="8" spans="2:20" ht="15.75" x14ac:dyDescent="0.25">
      <c r="B8" s="13">
        <v>44105</v>
      </c>
      <c r="C8" s="167">
        <v>211</v>
      </c>
      <c r="D8" s="167">
        <v>211</v>
      </c>
      <c r="E8" s="167">
        <v>0</v>
      </c>
      <c r="F8" s="167">
        <v>11</v>
      </c>
      <c r="G8" s="167">
        <v>164</v>
      </c>
      <c r="H8" s="167">
        <v>527</v>
      </c>
      <c r="I8" s="167">
        <v>164</v>
      </c>
      <c r="J8" s="167">
        <v>0</v>
      </c>
      <c r="K8" s="167">
        <v>17</v>
      </c>
      <c r="L8" s="167">
        <v>82</v>
      </c>
      <c r="M8" s="167">
        <v>65</v>
      </c>
      <c r="N8" s="10">
        <f t="shared" si="0"/>
        <v>0.55782312925170063</v>
      </c>
      <c r="O8" s="10">
        <f t="shared" si="1"/>
        <v>0.44217687074829931</v>
      </c>
      <c r="P8" s="11">
        <v>11105608.82</v>
      </c>
      <c r="Q8" s="11">
        <f t="shared" si="2"/>
        <v>150075.79486486487</v>
      </c>
      <c r="R8" s="168">
        <v>74</v>
      </c>
    </row>
    <row r="9" spans="2:20" ht="15.75" x14ac:dyDescent="0.25">
      <c r="B9" s="13">
        <v>44136</v>
      </c>
      <c r="C9" s="167">
        <v>235</v>
      </c>
      <c r="D9" s="167">
        <v>235</v>
      </c>
      <c r="E9" s="167">
        <v>0</v>
      </c>
      <c r="F9" s="167">
        <v>6</v>
      </c>
      <c r="G9" s="167">
        <v>140</v>
      </c>
      <c r="H9" s="167">
        <v>611</v>
      </c>
      <c r="I9" s="167">
        <v>140</v>
      </c>
      <c r="J9" s="167">
        <v>0</v>
      </c>
      <c r="K9" s="167">
        <v>2</v>
      </c>
      <c r="L9" s="167">
        <v>116</v>
      </c>
      <c r="M9" s="167">
        <v>22</v>
      </c>
      <c r="N9" s="10">
        <f t="shared" si="0"/>
        <v>0.84057971014492749</v>
      </c>
      <c r="O9" s="10">
        <f t="shared" si="1"/>
        <v>0.15942028985507245</v>
      </c>
      <c r="P9" s="11">
        <v>3875745.12</v>
      </c>
      <c r="Q9" s="11">
        <f t="shared" si="2"/>
        <v>35557.294678899081</v>
      </c>
      <c r="R9" s="168">
        <v>109</v>
      </c>
    </row>
    <row r="10" spans="2:20" ht="15.75" x14ac:dyDescent="0.25">
      <c r="B10" s="13">
        <v>44166</v>
      </c>
      <c r="C10" s="167">
        <v>296</v>
      </c>
      <c r="D10" s="167">
        <v>294</v>
      </c>
      <c r="E10" s="167">
        <v>2</v>
      </c>
      <c r="F10" s="167">
        <v>9</v>
      </c>
      <c r="G10" s="167">
        <v>116</v>
      </c>
      <c r="H10" s="167">
        <v>785</v>
      </c>
      <c r="I10" s="167">
        <v>108</v>
      </c>
      <c r="J10" s="167">
        <v>8</v>
      </c>
      <c r="K10" s="167">
        <v>1</v>
      </c>
      <c r="L10" s="167">
        <v>72</v>
      </c>
      <c r="M10" s="167">
        <v>35</v>
      </c>
      <c r="N10" s="10">
        <f t="shared" si="0"/>
        <v>0.67289719626168221</v>
      </c>
      <c r="O10" s="10">
        <f t="shared" si="1"/>
        <v>0.32710280373831774</v>
      </c>
      <c r="P10" s="11">
        <v>1853541.83</v>
      </c>
      <c r="Q10" s="11">
        <f t="shared" si="2"/>
        <v>45208.337317073172</v>
      </c>
      <c r="R10" s="168">
        <v>41</v>
      </c>
    </row>
    <row r="11" spans="2:20" s="43" customFormat="1" ht="15.75" x14ac:dyDescent="0.25">
      <c r="B11" s="72" t="s">
        <v>87</v>
      </c>
      <c r="C11" s="169">
        <f>+SUM(C8:C10)</f>
        <v>742</v>
      </c>
      <c r="D11" s="169">
        <f>+SUM(D8:D10)</f>
        <v>740</v>
      </c>
      <c r="E11" s="169">
        <f>+SUM(E8:E10)</f>
        <v>2</v>
      </c>
      <c r="F11" s="169">
        <f>+SUM(F8:F10)</f>
        <v>26</v>
      </c>
      <c r="G11" s="169">
        <f>+SUM(G8:G10)</f>
        <v>420</v>
      </c>
      <c r="H11" s="170">
        <f>+H10</f>
        <v>785</v>
      </c>
      <c r="I11" s="171">
        <f>+SUM(I8:I10)</f>
        <v>412</v>
      </c>
      <c r="J11" s="169">
        <f>+SUM(J8:J10)</f>
        <v>8</v>
      </c>
      <c r="K11" s="169">
        <f>+SUM(K8:K10)</f>
        <v>20</v>
      </c>
      <c r="L11" s="171">
        <f>+SUM(L8:L10)</f>
        <v>270</v>
      </c>
      <c r="M11" s="171">
        <f>+SUM(M8:M10)</f>
        <v>122</v>
      </c>
      <c r="N11" s="80">
        <f t="shared" si="0"/>
        <v>0.68877551020408168</v>
      </c>
      <c r="O11" s="80">
        <f t="shared" si="1"/>
        <v>0.31122448979591838</v>
      </c>
      <c r="P11" s="81">
        <f>+SUM(P8:P10)</f>
        <v>16834895.770000003</v>
      </c>
      <c r="Q11" s="172">
        <f t="shared" si="2"/>
        <v>75155.78468750001</v>
      </c>
      <c r="R11" s="173">
        <f>+SUM(R8:R10)</f>
        <v>224</v>
      </c>
    </row>
    <row r="12" spans="2:20" ht="15.75" x14ac:dyDescent="0.25">
      <c r="B12" s="13">
        <v>44197</v>
      </c>
      <c r="C12" s="167">
        <v>285</v>
      </c>
      <c r="D12" s="167">
        <v>281</v>
      </c>
      <c r="E12" s="167">
        <v>4</v>
      </c>
      <c r="F12" s="167">
        <v>10</v>
      </c>
      <c r="G12" s="167">
        <v>97</v>
      </c>
      <c r="H12" s="167">
        <v>967</v>
      </c>
      <c r="I12" s="167">
        <v>93</v>
      </c>
      <c r="J12" s="167">
        <v>5</v>
      </c>
      <c r="K12" s="167">
        <v>2</v>
      </c>
      <c r="L12" s="167">
        <v>80</v>
      </c>
      <c r="M12" s="167">
        <v>11</v>
      </c>
      <c r="N12" s="10">
        <f t="shared" si="0"/>
        <v>0.87912087912087911</v>
      </c>
      <c r="O12" s="10">
        <f t="shared" si="1"/>
        <v>0.12087912087912088</v>
      </c>
      <c r="P12" s="11">
        <v>1013796.25</v>
      </c>
      <c r="Q12" s="11">
        <f t="shared" si="2"/>
        <v>20275.924999999999</v>
      </c>
      <c r="R12" s="168">
        <v>50</v>
      </c>
    </row>
    <row r="13" spans="2:20" ht="15.75" x14ac:dyDescent="0.25">
      <c r="B13" s="13">
        <v>44228</v>
      </c>
      <c r="C13" s="167">
        <v>312</v>
      </c>
      <c r="D13" s="167">
        <v>311</v>
      </c>
      <c r="E13" s="167">
        <v>1</v>
      </c>
      <c r="F13" s="167">
        <v>14</v>
      </c>
      <c r="G13" s="167">
        <v>267</v>
      </c>
      <c r="H13" s="167">
        <v>1001</v>
      </c>
      <c r="I13" s="167">
        <v>263</v>
      </c>
      <c r="J13" s="167">
        <v>5</v>
      </c>
      <c r="K13" s="167">
        <v>4</v>
      </c>
      <c r="L13" s="167">
        <v>198</v>
      </c>
      <c r="M13" s="167">
        <v>61</v>
      </c>
      <c r="N13" s="10">
        <f t="shared" si="0"/>
        <v>0.76447876447876451</v>
      </c>
      <c r="O13" s="10">
        <f t="shared" si="1"/>
        <v>0.23552123552123552</v>
      </c>
      <c r="P13" s="11">
        <v>6918451.9199999999</v>
      </c>
      <c r="Q13" s="11">
        <f t="shared" si="2"/>
        <v>47713.461517241376</v>
      </c>
      <c r="R13" s="168">
        <v>145</v>
      </c>
    </row>
    <row r="14" spans="2:20" ht="15.75" x14ac:dyDescent="0.25">
      <c r="B14" s="13">
        <v>44256</v>
      </c>
      <c r="C14" s="167">
        <v>377</v>
      </c>
      <c r="D14" s="167">
        <v>373</v>
      </c>
      <c r="E14" s="167">
        <v>4</v>
      </c>
      <c r="F14" s="167">
        <v>10</v>
      </c>
      <c r="G14" s="167">
        <v>512</v>
      </c>
      <c r="H14" s="167">
        <v>851</v>
      </c>
      <c r="I14" s="167">
        <v>509</v>
      </c>
      <c r="J14" s="167">
        <v>3</v>
      </c>
      <c r="K14" s="167">
        <v>29</v>
      </c>
      <c r="L14" s="167">
        <v>345</v>
      </c>
      <c r="M14" s="167">
        <v>135</v>
      </c>
      <c r="N14" s="10">
        <f t="shared" si="0"/>
        <v>0.71875</v>
      </c>
      <c r="O14" s="10">
        <f t="shared" si="1"/>
        <v>0.28125</v>
      </c>
      <c r="P14" s="11">
        <v>16423605.380000001</v>
      </c>
      <c r="Q14" s="11">
        <f t="shared" si="2"/>
        <v>58446.994234875448</v>
      </c>
      <c r="R14" s="168">
        <v>281</v>
      </c>
    </row>
    <row r="15" spans="2:20" s="43" customFormat="1" ht="15.75" x14ac:dyDescent="0.25">
      <c r="B15" s="72" t="s">
        <v>88</v>
      </c>
      <c r="C15" s="169">
        <f>+SUM(C12:C14)</f>
        <v>974</v>
      </c>
      <c r="D15" s="169">
        <f>+SUM(D12:D14)</f>
        <v>965</v>
      </c>
      <c r="E15" s="169">
        <f>+SUM(E12:E14)</f>
        <v>9</v>
      </c>
      <c r="F15" s="169">
        <f>+SUM(F12:F14)</f>
        <v>34</v>
      </c>
      <c r="G15" s="169">
        <f>+SUM(G12:G14)</f>
        <v>876</v>
      </c>
      <c r="H15" s="170">
        <f>+H14</f>
        <v>851</v>
      </c>
      <c r="I15" s="171">
        <f>+SUM(I12:I14)</f>
        <v>865</v>
      </c>
      <c r="J15" s="169">
        <f>+SUM(J12:J14)</f>
        <v>13</v>
      </c>
      <c r="K15" s="169">
        <f>+SUM(K12:K14)</f>
        <v>35</v>
      </c>
      <c r="L15" s="171">
        <f>+SUM(L12:L14)</f>
        <v>623</v>
      </c>
      <c r="M15" s="171">
        <f>+SUM(M12:M14)</f>
        <v>207</v>
      </c>
      <c r="N15" s="80">
        <f t="shared" si="0"/>
        <v>0.75060240963855418</v>
      </c>
      <c r="O15" s="80">
        <f t="shared" si="1"/>
        <v>0.24939759036144579</v>
      </c>
      <c r="P15" s="81">
        <f>+SUM(P12:P14)</f>
        <v>24355853.550000001</v>
      </c>
      <c r="Q15" s="172">
        <f t="shared" si="2"/>
        <v>51167.759558823534</v>
      </c>
      <c r="R15" s="173">
        <f>+SUM(R12:R14)</f>
        <v>476</v>
      </c>
    </row>
    <row r="16" spans="2:20" ht="15.75" x14ac:dyDescent="0.25">
      <c r="B16" s="13">
        <v>44287</v>
      </c>
      <c r="C16" s="167">
        <v>356</v>
      </c>
      <c r="D16" s="167">
        <v>351</v>
      </c>
      <c r="E16" s="167">
        <v>5</v>
      </c>
      <c r="F16" s="167">
        <v>8</v>
      </c>
      <c r="G16" s="167">
        <v>420</v>
      </c>
      <c r="H16" s="167">
        <v>776</v>
      </c>
      <c r="I16" s="167">
        <v>420</v>
      </c>
      <c r="J16" s="167">
        <v>0</v>
      </c>
      <c r="K16" s="167">
        <v>21</v>
      </c>
      <c r="L16" s="167">
        <v>288</v>
      </c>
      <c r="M16" s="167">
        <v>111</v>
      </c>
      <c r="N16" s="10">
        <f t="shared" si="0"/>
        <v>0.72180451127819545</v>
      </c>
      <c r="O16" s="10">
        <f t="shared" si="1"/>
        <v>0.2781954887218045</v>
      </c>
      <c r="P16" s="11">
        <v>5758620.8799999999</v>
      </c>
      <c r="Q16" s="11">
        <f t="shared" si="2"/>
        <v>23600.905245901638</v>
      </c>
      <c r="R16" s="168">
        <v>244</v>
      </c>
    </row>
    <row r="17" spans="2:18" ht="15.75" x14ac:dyDescent="0.25">
      <c r="B17" s="13">
        <v>44317</v>
      </c>
      <c r="C17" s="167">
        <v>370</v>
      </c>
      <c r="D17" s="167">
        <v>285</v>
      </c>
      <c r="E17" s="167">
        <v>85</v>
      </c>
      <c r="F17" s="167">
        <v>21</v>
      </c>
      <c r="G17" s="167">
        <v>493</v>
      </c>
      <c r="H17" s="167">
        <v>645</v>
      </c>
      <c r="I17" s="167">
        <v>491</v>
      </c>
      <c r="J17" s="167">
        <v>2</v>
      </c>
      <c r="K17" s="167">
        <v>15</v>
      </c>
      <c r="L17" s="167">
        <v>352</v>
      </c>
      <c r="M17" s="167">
        <v>124</v>
      </c>
      <c r="N17" s="10">
        <f t="shared" si="0"/>
        <v>0.73949579831932777</v>
      </c>
      <c r="O17" s="10">
        <f t="shared" si="1"/>
        <v>0.26050420168067229</v>
      </c>
      <c r="P17" s="11">
        <v>8661451.5199999996</v>
      </c>
      <c r="Q17" s="11">
        <f t="shared" si="2"/>
        <v>29662.505205479451</v>
      </c>
      <c r="R17" s="168">
        <v>292</v>
      </c>
    </row>
    <row r="18" spans="2:18" ht="15.75" x14ac:dyDescent="0.25">
      <c r="B18" s="13">
        <v>44348</v>
      </c>
      <c r="C18" s="167">
        <v>374</v>
      </c>
      <c r="D18" s="167">
        <v>319</v>
      </c>
      <c r="E18" s="167">
        <v>55</v>
      </c>
      <c r="F18" s="167">
        <v>9</v>
      </c>
      <c r="G18" s="167">
        <v>362</v>
      </c>
      <c r="H18" s="167">
        <v>636</v>
      </c>
      <c r="I18" s="167">
        <v>360</v>
      </c>
      <c r="J18" s="167">
        <v>2</v>
      </c>
      <c r="K18" s="167">
        <v>18</v>
      </c>
      <c r="L18" s="167">
        <v>256</v>
      </c>
      <c r="M18" s="167">
        <v>86</v>
      </c>
      <c r="N18" s="10">
        <f t="shared" si="0"/>
        <v>0.74853801169590639</v>
      </c>
      <c r="O18" s="10">
        <f t="shared" si="1"/>
        <v>0.25146198830409355</v>
      </c>
      <c r="P18" s="11">
        <v>5808375.4100000001</v>
      </c>
      <c r="Q18" s="11">
        <f t="shared" si="2"/>
        <v>29634.568418367347</v>
      </c>
      <c r="R18" s="168">
        <v>196</v>
      </c>
    </row>
    <row r="19" spans="2:18" s="43" customFormat="1" ht="15.75" x14ac:dyDescent="0.25">
      <c r="B19" s="72" t="s">
        <v>89</v>
      </c>
      <c r="C19" s="169">
        <f>+SUM(C16:C18)</f>
        <v>1100</v>
      </c>
      <c r="D19" s="169">
        <f>+SUM(D16:D18)</f>
        <v>955</v>
      </c>
      <c r="E19" s="169">
        <f>+SUM(E16:E18)</f>
        <v>145</v>
      </c>
      <c r="F19" s="169">
        <f>+SUM(F16:F18)</f>
        <v>38</v>
      </c>
      <c r="G19" s="169">
        <f>+SUM(G16:G18)</f>
        <v>1275</v>
      </c>
      <c r="H19" s="170">
        <f>+H18</f>
        <v>636</v>
      </c>
      <c r="I19" s="171">
        <f>+SUM(I16:I18)</f>
        <v>1271</v>
      </c>
      <c r="J19" s="169">
        <f>+SUM(J16:J18)</f>
        <v>4</v>
      </c>
      <c r="K19" s="169">
        <f>+SUM(K16:K18)</f>
        <v>54</v>
      </c>
      <c r="L19" s="171">
        <f>+SUM(L16:L18)</f>
        <v>896</v>
      </c>
      <c r="M19" s="171">
        <f>+SUM(M16:M18)</f>
        <v>321</v>
      </c>
      <c r="N19" s="80">
        <f t="shared" si="0"/>
        <v>0.73623664749383733</v>
      </c>
      <c r="O19" s="80">
        <f t="shared" si="1"/>
        <v>0.26376335250616267</v>
      </c>
      <c r="P19" s="81">
        <f>+SUM(P16:P18)</f>
        <v>20228447.809999999</v>
      </c>
      <c r="Q19" s="172">
        <f t="shared" si="2"/>
        <v>27634.491543715845</v>
      </c>
      <c r="R19" s="173">
        <f>+SUM(R16:R18)</f>
        <v>732</v>
      </c>
    </row>
    <row r="20" spans="2:18" ht="15.75" x14ac:dyDescent="0.25">
      <c r="B20" s="13">
        <v>44378</v>
      </c>
      <c r="C20" s="167">
        <v>415</v>
      </c>
      <c r="D20" s="167">
        <v>365</v>
      </c>
      <c r="E20" s="167">
        <v>50</v>
      </c>
      <c r="F20" s="167">
        <v>3</v>
      </c>
      <c r="G20" s="167">
        <v>566</v>
      </c>
      <c r="H20" s="167">
        <v>476</v>
      </c>
      <c r="I20" s="167">
        <v>562</v>
      </c>
      <c r="J20" s="167">
        <v>4</v>
      </c>
      <c r="K20" s="167">
        <v>26</v>
      </c>
      <c r="L20" s="167">
        <v>400</v>
      </c>
      <c r="M20" s="167">
        <v>136</v>
      </c>
      <c r="N20" s="10">
        <f t="shared" si="0"/>
        <v>0.74626865671641796</v>
      </c>
      <c r="O20" s="10">
        <f t="shared" si="1"/>
        <v>0.2537313432835821</v>
      </c>
      <c r="P20" s="11">
        <v>9695172.2999999989</v>
      </c>
      <c r="Q20" s="11">
        <f t="shared" si="2"/>
        <v>32103.219536423836</v>
      </c>
      <c r="R20" s="168">
        <v>302</v>
      </c>
    </row>
    <row r="21" spans="2:18" ht="15.75" x14ac:dyDescent="0.25">
      <c r="B21" s="13">
        <v>44409</v>
      </c>
      <c r="C21" s="167">
        <v>372</v>
      </c>
      <c r="D21" s="167">
        <v>325</v>
      </c>
      <c r="E21" s="167">
        <v>47</v>
      </c>
      <c r="F21" s="167">
        <v>3</v>
      </c>
      <c r="G21" s="167">
        <v>242</v>
      </c>
      <c r="H21" s="167">
        <v>603</v>
      </c>
      <c r="I21" s="167">
        <v>238</v>
      </c>
      <c r="J21" s="167">
        <v>4</v>
      </c>
      <c r="K21" s="167">
        <v>8</v>
      </c>
      <c r="L21" s="167">
        <v>178</v>
      </c>
      <c r="M21" s="167">
        <v>52</v>
      </c>
      <c r="N21" s="10">
        <f t="shared" si="0"/>
        <v>0.77391304347826084</v>
      </c>
      <c r="O21" s="10">
        <f t="shared" si="1"/>
        <v>0.22608695652173913</v>
      </c>
      <c r="P21" s="11">
        <v>6248912.2599999998</v>
      </c>
      <c r="Q21" s="11">
        <f t="shared" si="2"/>
        <v>40057.129871794874</v>
      </c>
      <c r="R21" s="168">
        <v>156</v>
      </c>
    </row>
    <row r="22" spans="2:18" ht="15.75" x14ac:dyDescent="0.25">
      <c r="B22" s="13">
        <v>44440</v>
      </c>
      <c r="C22" s="167">
        <v>343</v>
      </c>
      <c r="D22" s="167">
        <v>310</v>
      </c>
      <c r="E22" s="167">
        <v>33</v>
      </c>
      <c r="F22" s="167">
        <v>3</v>
      </c>
      <c r="G22" s="167">
        <v>419</v>
      </c>
      <c r="H22" s="167">
        <v>524</v>
      </c>
      <c r="I22" s="167">
        <v>418</v>
      </c>
      <c r="J22" s="167">
        <v>1</v>
      </c>
      <c r="K22" s="167">
        <v>18</v>
      </c>
      <c r="L22" s="167">
        <v>283</v>
      </c>
      <c r="M22" s="167">
        <v>117</v>
      </c>
      <c r="N22" s="10">
        <f t="shared" si="0"/>
        <v>0.70750000000000002</v>
      </c>
      <c r="O22" s="10">
        <f t="shared" si="1"/>
        <v>0.29249999999999998</v>
      </c>
      <c r="P22" s="11">
        <v>6742477.0600000015</v>
      </c>
      <c r="Q22" s="11">
        <f t="shared" si="2"/>
        <v>28569.818050847465</v>
      </c>
      <c r="R22" s="168">
        <v>236</v>
      </c>
    </row>
    <row r="23" spans="2:18" s="43" customFormat="1" ht="15.75" x14ac:dyDescent="0.25">
      <c r="B23" s="72" t="s">
        <v>90</v>
      </c>
      <c r="C23" s="169">
        <f>+SUM(C20:C22)</f>
        <v>1130</v>
      </c>
      <c r="D23" s="169">
        <f>+SUM(D20:D22)</f>
        <v>1000</v>
      </c>
      <c r="E23" s="169">
        <f>+SUM(E20:E22)</f>
        <v>130</v>
      </c>
      <c r="F23" s="169">
        <f>+SUM(F20:F22)</f>
        <v>9</v>
      </c>
      <c r="G23" s="169">
        <f>+SUM(G20:G22)</f>
        <v>1227</v>
      </c>
      <c r="H23" s="170">
        <f>+H22</f>
        <v>524</v>
      </c>
      <c r="I23" s="171">
        <f>+SUM(I20:I22)</f>
        <v>1218</v>
      </c>
      <c r="J23" s="169">
        <f>+SUM(J20:J22)</f>
        <v>9</v>
      </c>
      <c r="K23" s="169">
        <f>+SUM(K20:K22)</f>
        <v>52</v>
      </c>
      <c r="L23" s="171">
        <f>+SUM(L20:L22)</f>
        <v>861</v>
      </c>
      <c r="M23" s="171">
        <f>+SUM(M20:M22)</f>
        <v>305</v>
      </c>
      <c r="N23" s="80">
        <f t="shared" si="0"/>
        <v>0.73842195540308753</v>
      </c>
      <c r="O23" s="80">
        <f t="shared" si="1"/>
        <v>0.26157804459691253</v>
      </c>
      <c r="P23" s="81">
        <f>+SUM(P20:P22)</f>
        <v>22686561.620000001</v>
      </c>
      <c r="Q23" s="172">
        <f t="shared" si="2"/>
        <v>32689.570057636891</v>
      </c>
      <c r="R23" s="173">
        <f>+SUM(R20:R22)</f>
        <v>694</v>
      </c>
    </row>
    <row r="24" spans="2:18" ht="15.75" x14ac:dyDescent="0.25">
      <c r="B24" s="13">
        <v>44470</v>
      </c>
      <c r="C24" s="167">
        <v>308</v>
      </c>
      <c r="D24" s="167">
        <v>263</v>
      </c>
      <c r="E24" s="167">
        <v>45</v>
      </c>
      <c r="F24" s="167">
        <v>0</v>
      </c>
      <c r="G24" s="167">
        <v>352</v>
      </c>
      <c r="H24" s="167">
        <v>477</v>
      </c>
      <c r="I24" s="167">
        <v>350</v>
      </c>
      <c r="J24" s="167">
        <v>2</v>
      </c>
      <c r="K24" s="167">
        <v>26</v>
      </c>
      <c r="L24" s="167">
        <v>237</v>
      </c>
      <c r="M24" s="167">
        <v>87</v>
      </c>
      <c r="N24" s="10">
        <f t="shared" si="0"/>
        <v>0.73148148148148151</v>
      </c>
      <c r="O24" s="10">
        <f t="shared" si="1"/>
        <v>0.26851851851851855</v>
      </c>
      <c r="P24" s="11">
        <v>6028873.1699999999</v>
      </c>
      <c r="Q24" s="11">
        <f t="shared" si="2"/>
        <v>28708.919857142857</v>
      </c>
      <c r="R24" s="168">
        <v>210</v>
      </c>
    </row>
    <row r="25" spans="2:18" ht="15.75" x14ac:dyDescent="0.25">
      <c r="B25" s="13">
        <v>44501</v>
      </c>
      <c r="C25" s="167">
        <v>371</v>
      </c>
      <c r="D25" s="167">
        <v>346</v>
      </c>
      <c r="E25" s="167">
        <v>25</v>
      </c>
      <c r="F25" s="167">
        <v>1</v>
      </c>
      <c r="G25" s="167">
        <v>344</v>
      </c>
      <c r="H25" s="167">
        <v>504</v>
      </c>
      <c r="I25" s="167">
        <v>337</v>
      </c>
      <c r="J25" s="167">
        <v>7</v>
      </c>
      <c r="K25" s="167">
        <v>16</v>
      </c>
      <c r="L25" s="167">
        <v>226</v>
      </c>
      <c r="M25" s="167">
        <v>95</v>
      </c>
      <c r="N25" s="10">
        <f t="shared" si="0"/>
        <v>0.70404984423676009</v>
      </c>
      <c r="O25" s="10">
        <f t="shared" si="1"/>
        <v>0.29595015576323985</v>
      </c>
      <c r="P25" s="11">
        <v>5231782.1500000004</v>
      </c>
      <c r="Q25" s="11">
        <f t="shared" si="2"/>
        <v>24333.870465116281</v>
      </c>
      <c r="R25" s="168">
        <v>215</v>
      </c>
    </row>
    <row r="26" spans="2:18" ht="15.75" x14ac:dyDescent="0.25">
      <c r="B26" s="13">
        <v>44531</v>
      </c>
      <c r="C26" s="167">
        <v>341</v>
      </c>
      <c r="D26" s="167">
        <v>316</v>
      </c>
      <c r="E26" s="167">
        <v>25</v>
      </c>
      <c r="F26" s="167">
        <v>3</v>
      </c>
      <c r="G26" s="167">
        <v>289</v>
      </c>
      <c r="H26" s="167">
        <v>555</v>
      </c>
      <c r="I26" s="167">
        <v>283</v>
      </c>
      <c r="J26" s="167">
        <v>6</v>
      </c>
      <c r="K26" s="167">
        <v>12</v>
      </c>
      <c r="L26" s="167">
        <v>179</v>
      </c>
      <c r="M26" s="167">
        <v>92</v>
      </c>
      <c r="N26" s="10">
        <f t="shared" si="0"/>
        <v>0.66051660516605171</v>
      </c>
      <c r="O26" s="10">
        <f t="shared" si="1"/>
        <v>0.33948339483394835</v>
      </c>
      <c r="P26" s="11">
        <v>28843245.890000001</v>
      </c>
      <c r="Q26" s="11">
        <f t="shared" si="2"/>
        <v>206023.18492857143</v>
      </c>
      <c r="R26" s="168">
        <v>140</v>
      </c>
    </row>
    <row r="27" spans="2:18" s="43" customFormat="1" ht="15.75" x14ac:dyDescent="0.25">
      <c r="B27" s="72" t="s">
        <v>91</v>
      </c>
      <c r="C27" s="169">
        <f>+SUM(C24:C26)</f>
        <v>1020</v>
      </c>
      <c r="D27" s="169">
        <f>+SUM(D24:D26)</f>
        <v>925</v>
      </c>
      <c r="E27" s="169">
        <f>+SUM(E24:E26)</f>
        <v>95</v>
      </c>
      <c r="F27" s="169">
        <f>+SUM(F24:F26)</f>
        <v>4</v>
      </c>
      <c r="G27" s="169">
        <f>+SUM(G24:G26)</f>
        <v>985</v>
      </c>
      <c r="H27" s="170">
        <f>+H26</f>
        <v>555</v>
      </c>
      <c r="I27" s="171">
        <f>+SUM(I24:I26)</f>
        <v>970</v>
      </c>
      <c r="J27" s="169">
        <f>+SUM(J24:J26)</f>
        <v>15</v>
      </c>
      <c r="K27" s="169">
        <f>+SUM(K24:K26)</f>
        <v>54</v>
      </c>
      <c r="L27" s="171">
        <f>+SUM(L24:L26)</f>
        <v>642</v>
      </c>
      <c r="M27" s="171">
        <f>+SUM(M24:M26)</f>
        <v>274</v>
      </c>
      <c r="N27" s="80">
        <f t="shared" si="0"/>
        <v>0.70087336244541487</v>
      </c>
      <c r="O27" s="80">
        <f t="shared" si="1"/>
        <v>0.29912663755458513</v>
      </c>
      <c r="P27" s="81">
        <f>+SUM(P24:P26)</f>
        <v>40103901.210000001</v>
      </c>
      <c r="Q27" s="172">
        <f t="shared" si="2"/>
        <v>70980.356123893813</v>
      </c>
      <c r="R27" s="173">
        <f>+SUM(R24:R26)</f>
        <v>565</v>
      </c>
    </row>
    <row r="28" spans="2:18" ht="15.75" x14ac:dyDescent="0.25">
      <c r="B28" s="13">
        <v>44562</v>
      </c>
      <c r="C28" s="167">
        <v>381</v>
      </c>
      <c r="D28" s="167">
        <v>357</v>
      </c>
      <c r="E28" s="167">
        <v>24</v>
      </c>
      <c r="F28" s="167">
        <v>4</v>
      </c>
      <c r="G28" s="167">
        <v>378</v>
      </c>
      <c r="H28" s="167">
        <v>555</v>
      </c>
      <c r="I28" s="167">
        <v>376</v>
      </c>
      <c r="J28" s="167">
        <v>2</v>
      </c>
      <c r="K28" s="167">
        <v>18</v>
      </c>
      <c r="L28" s="167">
        <v>255</v>
      </c>
      <c r="M28" s="167">
        <v>103</v>
      </c>
      <c r="N28" s="10">
        <f t="shared" si="0"/>
        <v>0.71229050279329609</v>
      </c>
      <c r="O28" s="10">
        <f t="shared" si="1"/>
        <v>0.28770949720670391</v>
      </c>
      <c r="P28" s="11">
        <v>8331582.8499999996</v>
      </c>
      <c r="Q28" s="11">
        <f t="shared" si="2"/>
        <v>35453.544042553192</v>
      </c>
      <c r="R28" s="168">
        <v>235</v>
      </c>
    </row>
    <row r="29" spans="2:18" ht="15.75" x14ac:dyDescent="0.25">
      <c r="B29" s="13">
        <v>44593</v>
      </c>
      <c r="C29" s="167">
        <v>430</v>
      </c>
      <c r="D29" s="167">
        <v>400</v>
      </c>
      <c r="E29" s="167">
        <v>30</v>
      </c>
      <c r="F29" s="167">
        <v>2</v>
      </c>
      <c r="G29" s="167">
        <v>379</v>
      </c>
      <c r="H29" s="167">
        <v>602</v>
      </c>
      <c r="I29" s="167">
        <v>377</v>
      </c>
      <c r="J29" s="167">
        <v>2</v>
      </c>
      <c r="K29" s="167">
        <v>24</v>
      </c>
      <c r="L29" s="167">
        <v>227</v>
      </c>
      <c r="M29" s="167">
        <v>126</v>
      </c>
      <c r="N29" s="10">
        <f t="shared" si="0"/>
        <v>0.64305949008498586</v>
      </c>
      <c r="O29" s="10">
        <f t="shared" si="1"/>
        <v>0.35694050991501414</v>
      </c>
      <c r="P29" s="11">
        <v>8463887.5800000001</v>
      </c>
      <c r="Q29" s="11">
        <f t="shared" si="2"/>
        <v>42319.437899999997</v>
      </c>
      <c r="R29" s="168">
        <v>200</v>
      </c>
    </row>
    <row r="30" spans="2:18" ht="15.75" x14ac:dyDescent="0.25">
      <c r="B30" s="13">
        <v>44621</v>
      </c>
      <c r="C30" s="167">
        <v>464</v>
      </c>
      <c r="D30" s="167">
        <v>399</v>
      </c>
      <c r="E30" s="167">
        <v>65</v>
      </c>
      <c r="F30" s="167">
        <v>5</v>
      </c>
      <c r="G30" s="167">
        <v>542</v>
      </c>
      <c r="H30" s="167">
        <v>523</v>
      </c>
      <c r="I30" s="167">
        <v>537</v>
      </c>
      <c r="J30" s="167">
        <v>5</v>
      </c>
      <c r="K30" s="167">
        <v>32</v>
      </c>
      <c r="L30" s="167">
        <v>360</v>
      </c>
      <c r="M30" s="167">
        <v>145</v>
      </c>
      <c r="N30" s="10">
        <f t="shared" si="0"/>
        <v>0.71287128712871284</v>
      </c>
      <c r="O30" s="10">
        <f t="shared" si="1"/>
        <v>0.28712871287128711</v>
      </c>
      <c r="P30" s="11">
        <v>11194112.380000001</v>
      </c>
      <c r="Q30" s="11">
        <f t="shared" si="2"/>
        <v>34764.324161490687</v>
      </c>
      <c r="R30" s="168">
        <v>322</v>
      </c>
    </row>
    <row r="31" spans="2:18" s="43" customFormat="1" ht="15.75" x14ac:dyDescent="0.25">
      <c r="B31" s="72" t="s">
        <v>92</v>
      </c>
      <c r="C31" s="169">
        <f>+SUM(C28:C30)</f>
        <v>1275</v>
      </c>
      <c r="D31" s="169">
        <f>+SUM(D28:D30)</f>
        <v>1156</v>
      </c>
      <c r="E31" s="169">
        <f>+SUM(E28:E30)</f>
        <v>119</v>
      </c>
      <c r="F31" s="169">
        <f>+SUM(F28:F30)</f>
        <v>11</v>
      </c>
      <c r="G31" s="169">
        <f>+SUM(G28:G30)</f>
        <v>1299</v>
      </c>
      <c r="H31" s="170">
        <f>+H30</f>
        <v>523</v>
      </c>
      <c r="I31" s="171">
        <f>+SUM(I28:I30)</f>
        <v>1290</v>
      </c>
      <c r="J31" s="169">
        <f>+SUM(J28:J30)</f>
        <v>9</v>
      </c>
      <c r="K31" s="169">
        <f>+SUM(K28:K30)</f>
        <v>74</v>
      </c>
      <c r="L31" s="171">
        <f>+SUM(L28:L30)</f>
        <v>842</v>
      </c>
      <c r="M31" s="171">
        <f>+SUM(M28:M30)</f>
        <v>374</v>
      </c>
      <c r="N31" s="80">
        <f t="shared" si="0"/>
        <v>0.69243421052631582</v>
      </c>
      <c r="O31" s="80">
        <f t="shared" si="1"/>
        <v>0.30756578947368424</v>
      </c>
      <c r="P31" s="81">
        <f>+SUM(P28:P30)</f>
        <v>27989582.810000002</v>
      </c>
      <c r="Q31" s="172">
        <f t="shared" si="2"/>
        <v>36974.349815059446</v>
      </c>
      <c r="R31" s="173">
        <f>+SUM(R28:R30)</f>
        <v>757</v>
      </c>
    </row>
    <row r="32" spans="2:18" ht="15.75" x14ac:dyDescent="0.25">
      <c r="B32" s="47">
        <v>44652</v>
      </c>
      <c r="C32" s="167">
        <v>422</v>
      </c>
      <c r="D32" s="174">
        <v>346</v>
      </c>
      <c r="E32" s="174">
        <v>76</v>
      </c>
      <c r="F32" s="167">
        <v>4</v>
      </c>
      <c r="G32" s="167">
        <v>389</v>
      </c>
      <c r="H32" s="167">
        <v>551</v>
      </c>
      <c r="I32" s="167">
        <v>384</v>
      </c>
      <c r="J32" s="167">
        <v>5</v>
      </c>
      <c r="K32" s="167">
        <v>24</v>
      </c>
      <c r="L32" s="167">
        <v>258</v>
      </c>
      <c r="M32" s="167">
        <v>102</v>
      </c>
      <c r="N32" s="10">
        <f t="shared" si="0"/>
        <v>0.71666666666666667</v>
      </c>
      <c r="O32" s="74">
        <f t="shared" si="1"/>
        <v>0.28333333333333333</v>
      </c>
      <c r="P32" s="75">
        <v>12238151.93</v>
      </c>
      <c r="Q32" s="11">
        <f t="shared" si="2"/>
        <v>58000.720047393363</v>
      </c>
      <c r="R32" s="175">
        <v>211</v>
      </c>
    </row>
    <row r="33" spans="1:18" ht="15.75" x14ac:dyDescent="0.25">
      <c r="B33" s="47">
        <v>44682</v>
      </c>
      <c r="C33" s="167">
        <v>414</v>
      </c>
      <c r="D33" s="174">
        <v>332</v>
      </c>
      <c r="E33" s="174">
        <v>82</v>
      </c>
      <c r="F33" s="167">
        <v>1</v>
      </c>
      <c r="G33" s="167">
        <v>370</v>
      </c>
      <c r="H33" s="167">
        <v>591</v>
      </c>
      <c r="I33" s="167">
        <v>367</v>
      </c>
      <c r="J33" s="167">
        <v>4</v>
      </c>
      <c r="K33" s="167">
        <v>21</v>
      </c>
      <c r="L33" s="167">
        <v>269</v>
      </c>
      <c r="M33" s="167">
        <v>77</v>
      </c>
      <c r="N33" s="10">
        <f t="shared" si="0"/>
        <v>0.7774566473988439</v>
      </c>
      <c r="O33" s="74">
        <f t="shared" si="1"/>
        <v>0.22254335260115607</v>
      </c>
      <c r="P33" s="75">
        <v>8509012.2000000011</v>
      </c>
      <c r="Q33" s="11">
        <f t="shared" si="2"/>
        <v>39761.739252336454</v>
      </c>
      <c r="R33" s="175">
        <v>214</v>
      </c>
    </row>
    <row r="34" spans="1:18" ht="15.75" x14ac:dyDescent="0.25">
      <c r="B34" s="47">
        <v>44713</v>
      </c>
      <c r="C34" s="167">
        <v>373</v>
      </c>
      <c r="D34" s="174">
        <v>319</v>
      </c>
      <c r="E34" s="174">
        <v>54</v>
      </c>
      <c r="F34" s="167">
        <v>1</v>
      </c>
      <c r="G34" s="167">
        <v>496</v>
      </c>
      <c r="H34" s="167">
        <v>467</v>
      </c>
      <c r="I34" s="167">
        <v>489</v>
      </c>
      <c r="J34" s="167">
        <v>12</v>
      </c>
      <c r="K34" s="167">
        <v>32</v>
      </c>
      <c r="L34" s="167">
        <v>324</v>
      </c>
      <c r="M34" s="167">
        <v>133</v>
      </c>
      <c r="N34" s="10">
        <f t="shared" si="0"/>
        <v>0.70897155361050324</v>
      </c>
      <c r="O34" s="74">
        <f t="shared" si="1"/>
        <v>0.29102844638949671</v>
      </c>
      <c r="P34" s="75">
        <v>8166317.6500000004</v>
      </c>
      <c r="Q34" s="11">
        <f t="shared" si="2"/>
        <v>33745.114256198351</v>
      </c>
      <c r="R34" s="175">
        <v>242</v>
      </c>
    </row>
    <row r="35" spans="1:18" s="43" customFormat="1" ht="15.75" x14ac:dyDescent="0.25">
      <c r="B35" s="72" t="s">
        <v>93</v>
      </c>
      <c r="C35" s="169">
        <f>+SUM(C32:C34)</f>
        <v>1209</v>
      </c>
      <c r="D35" s="169">
        <f>+SUM(D32:D34)</f>
        <v>997</v>
      </c>
      <c r="E35" s="169">
        <f>+SUM(E32:E34)</f>
        <v>212</v>
      </c>
      <c r="F35" s="169">
        <f>+SUM(F32:F34)</f>
        <v>6</v>
      </c>
      <c r="G35" s="169">
        <f>+SUM(G32:G34)</f>
        <v>1255</v>
      </c>
      <c r="H35" s="170">
        <f>+H34</f>
        <v>467</v>
      </c>
      <c r="I35" s="171">
        <f>+SUM(I32:I34)</f>
        <v>1240</v>
      </c>
      <c r="J35" s="169">
        <f>+SUM(J32:J34)</f>
        <v>21</v>
      </c>
      <c r="K35" s="169">
        <f>+SUM(K32:K34)</f>
        <v>77</v>
      </c>
      <c r="L35" s="171">
        <f>+SUM(L32:L34)</f>
        <v>851</v>
      </c>
      <c r="M35" s="171">
        <f>+SUM(M32:M34)</f>
        <v>312</v>
      </c>
      <c r="N35" s="80">
        <f t="shared" si="0"/>
        <v>0.73172828890799657</v>
      </c>
      <c r="O35" s="80">
        <f t="shared" si="1"/>
        <v>0.26827171109200343</v>
      </c>
      <c r="P35" s="81">
        <f>+SUM(P32:P34)</f>
        <v>28913481.780000001</v>
      </c>
      <c r="Q35" s="172">
        <f t="shared" si="2"/>
        <v>43348.5483958021</v>
      </c>
      <c r="R35" s="173">
        <f>+SUM(R32:R34)</f>
        <v>667</v>
      </c>
    </row>
    <row r="36" spans="1:18" ht="15.75" x14ac:dyDescent="0.25">
      <c r="B36" s="13">
        <v>44743</v>
      </c>
      <c r="C36" s="167">
        <v>436</v>
      </c>
      <c r="D36" s="174">
        <v>366</v>
      </c>
      <c r="E36" s="174">
        <v>70</v>
      </c>
      <c r="F36" s="167">
        <v>0</v>
      </c>
      <c r="G36" s="167">
        <v>410</v>
      </c>
      <c r="H36" s="167">
        <v>492</v>
      </c>
      <c r="I36" s="167">
        <v>403</v>
      </c>
      <c r="J36" s="167">
        <v>21</v>
      </c>
      <c r="K36" s="167">
        <v>27</v>
      </c>
      <c r="L36" s="167">
        <v>245</v>
      </c>
      <c r="M36" s="167">
        <v>131</v>
      </c>
      <c r="N36" s="10">
        <f t="shared" si="0"/>
        <v>0.65159574468085102</v>
      </c>
      <c r="O36" s="74">
        <f t="shared" si="1"/>
        <v>0.34840425531914893</v>
      </c>
      <c r="P36" s="75">
        <v>5900406.9899999993</v>
      </c>
      <c r="Q36" s="11">
        <f t="shared" si="2"/>
        <v>35544.620421686741</v>
      </c>
      <c r="R36" s="175">
        <v>166</v>
      </c>
    </row>
    <row r="37" spans="1:18" ht="15.75" x14ac:dyDescent="0.25">
      <c r="B37" s="47">
        <v>44774</v>
      </c>
      <c r="C37" s="167">
        <v>502</v>
      </c>
      <c r="D37" s="174">
        <v>425</v>
      </c>
      <c r="E37" s="174">
        <v>77</v>
      </c>
      <c r="F37" s="167">
        <v>2</v>
      </c>
      <c r="G37" s="167">
        <v>368</v>
      </c>
      <c r="H37" s="167">
        <v>626</v>
      </c>
      <c r="I37" s="167">
        <v>359</v>
      </c>
      <c r="J37" s="167">
        <v>11</v>
      </c>
      <c r="K37" s="174">
        <v>27</v>
      </c>
      <c r="L37" s="174">
        <v>207</v>
      </c>
      <c r="M37" s="167">
        <v>125</v>
      </c>
      <c r="N37" s="10">
        <f t="shared" si="0"/>
        <v>0.62349397590361444</v>
      </c>
      <c r="O37" s="74">
        <f t="shared" si="1"/>
        <v>0.37650602409638556</v>
      </c>
      <c r="P37" s="75">
        <v>5841034.9800000004</v>
      </c>
      <c r="Q37" s="75">
        <f t="shared" si="2"/>
        <v>35186.957710843373</v>
      </c>
      <c r="R37" s="175">
        <v>166</v>
      </c>
    </row>
    <row r="38" spans="1:18" ht="15.75" x14ac:dyDescent="0.25">
      <c r="B38" s="47">
        <v>44805</v>
      </c>
      <c r="C38" s="167">
        <v>419</v>
      </c>
      <c r="D38" s="174">
        <v>374</v>
      </c>
      <c r="E38" s="174">
        <v>45</v>
      </c>
      <c r="F38" s="167">
        <v>2</v>
      </c>
      <c r="G38" s="167">
        <v>460</v>
      </c>
      <c r="H38" s="167">
        <v>583</v>
      </c>
      <c r="I38" s="167">
        <v>457</v>
      </c>
      <c r="J38" s="167">
        <v>6</v>
      </c>
      <c r="K38" s="174">
        <v>21</v>
      </c>
      <c r="L38" s="174">
        <v>264</v>
      </c>
      <c r="M38" s="167">
        <v>172</v>
      </c>
      <c r="N38" s="10">
        <f t="shared" si="0"/>
        <v>0.60550458715596334</v>
      </c>
      <c r="O38" s="74">
        <f t="shared" si="1"/>
        <v>0.39449541284403672</v>
      </c>
      <c r="P38" s="75">
        <v>9836097.3800000008</v>
      </c>
      <c r="Q38" s="75">
        <f t="shared" si="2"/>
        <v>52042.843280423287</v>
      </c>
      <c r="R38" s="175">
        <v>189</v>
      </c>
    </row>
    <row r="39" spans="1:18" ht="15.75" x14ac:dyDescent="0.25">
      <c r="A39" s="43"/>
      <c r="B39" s="72" t="s">
        <v>94</v>
      </c>
      <c r="C39" s="169">
        <f>+SUM(C36:C38)</f>
        <v>1357</v>
      </c>
      <c r="D39" s="169">
        <f>+SUM(D36:D38)</f>
        <v>1165</v>
      </c>
      <c r="E39" s="169">
        <f>+SUM(E36:E38)</f>
        <v>192</v>
      </c>
      <c r="F39" s="169">
        <f>+SUM(F36:F38)</f>
        <v>4</v>
      </c>
      <c r="G39" s="169">
        <f>+SUM(G36:G38)</f>
        <v>1238</v>
      </c>
      <c r="H39" s="170">
        <f>+H38</f>
        <v>583</v>
      </c>
      <c r="I39" s="169">
        <f>+SUM(I36:I38)</f>
        <v>1219</v>
      </c>
      <c r="J39" s="169">
        <f>+SUM(J36:J38)</f>
        <v>38</v>
      </c>
      <c r="K39" s="169">
        <f>+SUM(K36:K38)</f>
        <v>75</v>
      </c>
      <c r="L39" s="169">
        <f>+SUM(L36:L38)</f>
        <v>716</v>
      </c>
      <c r="M39" s="169">
        <f>+SUM(M36:M38)</f>
        <v>428</v>
      </c>
      <c r="N39" s="80">
        <f t="shared" si="0"/>
        <v>0.62587412587412583</v>
      </c>
      <c r="O39" s="80">
        <f t="shared" si="1"/>
        <v>0.37412587412587411</v>
      </c>
      <c r="P39" s="81">
        <f>+SUM(P36:P38)</f>
        <v>21577539.350000001</v>
      </c>
      <c r="Q39" s="81">
        <f t="shared" si="2"/>
        <v>41415.622552783112</v>
      </c>
      <c r="R39" s="173">
        <f>+SUM(R36:R38)</f>
        <v>521</v>
      </c>
    </row>
    <row r="40" spans="1:18" ht="15.75" x14ac:dyDescent="0.25">
      <c r="B40" s="47">
        <v>44835</v>
      </c>
      <c r="C40" s="167">
        <v>457</v>
      </c>
      <c r="D40" s="174">
        <v>395</v>
      </c>
      <c r="E40" s="174">
        <v>62</v>
      </c>
      <c r="F40" s="167">
        <v>1</v>
      </c>
      <c r="G40" s="167">
        <v>470</v>
      </c>
      <c r="H40" s="167">
        <v>568</v>
      </c>
      <c r="I40" s="167">
        <v>464</v>
      </c>
      <c r="J40" s="167">
        <v>9</v>
      </c>
      <c r="K40" s="174">
        <v>29</v>
      </c>
      <c r="L40" s="174">
        <v>274</v>
      </c>
      <c r="M40" s="167">
        <v>161</v>
      </c>
      <c r="N40" s="10">
        <f t="shared" si="0"/>
        <v>0.62988505747126433</v>
      </c>
      <c r="O40" s="74">
        <f t="shared" si="1"/>
        <v>0.37011494252873561</v>
      </c>
      <c r="P40" s="75">
        <v>12994141.9</v>
      </c>
      <c r="Q40" s="75">
        <f t="shared" si="2"/>
        <v>58009.562053571433</v>
      </c>
      <c r="R40" s="175">
        <v>224</v>
      </c>
    </row>
    <row r="41" spans="1:18" ht="15.75" x14ac:dyDescent="0.25">
      <c r="B41" s="47">
        <v>44866</v>
      </c>
      <c r="C41" s="167">
        <v>434</v>
      </c>
      <c r="D41" s="174">
        <v>360</v>
      </c>
      <c r="E41" s="174">
        <v>74</v>
      </c>
      <c r="F41" s="167">
        <v>2</v>
      </c>
      <c r="G41" s="167">
        <v>457</v>
      </c>
      <c r="H41" s="167">
        <v>544</v>
      </c>
      <c r="I41" s="167">
        <v>452</v>
      </c>
      <c r="J41" s="167">
        <v>14</v>
      </c>
      <c r="K41" s="174">
        <v>17</v>
      </c>
      <c r="L41" s="174">
        <v>281</v>
      </c>
      <c r="M41" s="167">
        <v>154</v>
      </c>
      <c r="N41" s="10">
        <f t="shared" si="0"/>
        <v>0.64597701149425291</v>
      </c>
      <c r="O41" s="74">
        <f t="shared" si="1"/>
        <v>0.35402298850574715</v>
      </c>
      <c r="P41" s="75">
        <v>8955680.3599999994</v>
      </c>
      <c r="Q41" s="75">
        <f t="shared" si="2"/>
        <v>40893.51762557077</v>
      </c>
      <c r="R41" s="175">
        <v>219</v>
      </c>
    </row>
    <row r="42" spans="1:18" ht="15.75" x14ac:dyDescent="0.25">
      <c r="B42" s="47">
        <v>44896</v>
      </c>
      <c r="C42" s="167">
        <v>408</v>
      </c>
      <c r="D42" s="174">
        <v>347</v>
      </c>
      <c r="E42" s="174">
        <v>61</v>
      </c>
      <c r="F42" s="167">
        <v>0</v>
      </c>
      <c r="G42" s="167">
        <v>361</v>
      </c>
      <c r="H42" s="167">
        <v>589</v>
      </c>
      <c r="I42" s="167">
        <v>353</v>
      </c>
      <c r="J42" s="167">
        <v>7</v>
      </c>
      <c r="K42" s="174">
        <v>24</v>
      </c>
      <c r="L42" s="174">
        <v>211</v>
      </c>
      <c r="M42" s="167">
        <v>118</v>
      </c>
      <c r="N42" s="10">
        <f t="shared" si="0"/>
        <v>0.64133738601823709</v>
      </c>
      <c r="O42" s="74">
        <f t="shared" si="1"/>
        <v>0.35866261398176291</v>
      </c>
      <c r="P42" s="75">
        <v>13982907.606000001</v>
      </c>
      <c r="Q42" s="75">
        <f t="shared" si="2"/>
        <v>89063.10577070064</v>
      </c>
      <c r="R42" s="175">
        <v>157</v>
      </c>
    </row>
    <row r="43" spans="1:18" ht="15.75" x14ac:dyDescent="0.25">
      <c r="A43" s="43"/>
      <c r="B43" s="72" t="s">
        <v>95</v>
      </c>
      <c r="C43" s="169">
        <f>+SUM(C40:C42)</f>
        <v>1299</v>
      </c>
      <c r="D43" s="169">
        <f t="shared" ref="D43:M43" si="3">+SUM(D40:D42)</f>
        <v>1102</v>
      </c>
      <c r="E43" s="169">
        <f t="shared" si="3"/>
        <v>197</v>
      </c>
      <c r="F43" s="169">
        <f t="shared" si="3"/>
        <v>3</v>
      </c>
      <c r="G43" s="169">
        <f t="shared" si="3"/>
        <v>1288</v>
      </c>
      <c r="H43" s="169">
        <f t="shared" si="3"/>
        <v>1701</v>
      </c>
      <c r="I43" s="169">
        <f t="shared" si="3"/>
        <v>1269</v>
      </c>
      <c r="J43" s="169">
        <f t="shared" si="3"/>
        <v>30</v>
      </c>
      <c r="K43" s="169">
        <f t="shared" si="3"/>
        <v>70</v>
      </c>
      <c r="L43" s="169">
        <f t="shared" si="3"/>
        <v>766</v>
      </c>
      <c r="M43" s="169">
        <f t="shared" si="3"/>
        <v>433</v>
      </c>
      <c r="N43" s="80">
        <f t="shared" si="0"/>
        <v>0.6388657214345288</v>
      </c>
      <c r="O43" s="80">
        <f t="shared" si="1"/>
        <v>0.3611342785654712</v>
      </c>
      <c r="P43" s="81">
        <f>+SUM(P40:P42)</f>
        <v>35932729.865999997</v>
      </c>
      <c r="Q43" s="81">
        <f t="shared" si="2"/>
        <v>59887.883109999995</v>
      </c>
      <c r="R43" s="173">
        <f>+SUM(R40:R42)</f>
        <v>600</v>
      </c>
    </row>
    <row r="44" spans="1:18" ht="16.5" customHeight="1" x14ac:dyDescent="0.25">
      <c r="B44" s="47">
        <v>44927</v>
      </c>
      <c r="C44" s="174">
        <v>527</v>
      </c>
      <c r="D44" s="174">
        <v>474</v>
      </c>
      <c r="E44" s="174">
        <v>53</v>
      </c>
      <c r="F44" s="174">
        <v>2</v>
      </c>
      <c r="G44" s="167">
        <v>467</v>
      </c>
      <c r="H44" s="174">
        <v>649</v>
      </c>
      <c r="I44" s="174">
        <v>459</v>
      </c>
      <c r="J44" s="174">
        <v>8</v>
      </c>
      <c r="K44" s="174">
        <v>18</v>
      </c>
      <c r="L44" s="174">
        <v>286</v>
      </c>
      <c r="M44" s="174">
        <v>155</v>
      </c>
      <c r="N44" s="10">
        <f t="shared" si="0"/>
        <v>0.64852607709750565</v>
      </c>
      <c r="O44" s="74">
        <f t="shared" si="1"/>
        <v>0.35147392290249435</v>
      </c>
      <c r="P44" s="75">
        <v>13243910.050000001</v>
      </c>
      <c r="Q44" s="75">
        <f t="shared" si="2"/>
        <v>57582.217608695653</v>
      </c>
      <c r="R44" s="175">
        <v>230</v>
      </c>
    </row>
    <row r="45" spans="1:18" ht="15.75" x14ac:dyDescent="0.25">
      <c r="B45" s="47">
        <v>44958</v>
      </c>
      <c r="C45" s="174">
        <v>462</v>
      </c>
      <c r="D45" s="174">
        <v>431</v>
      </c>
      <c r="E45" s="174">
        <v>31</v>
      </c>
      <c r="F45" s="174">
        <v>0</v>
      </c>
      <c r="G45" s="167">
        <v>663</v>
      </c>
      <c r="H45" s="174">
        <v>446</v>
      </c>
      <c r="I45" s="174">
        <v>651</v>
      </c>
      <c r="J45" s="174">
        <v>12</v>
      </c>
      <c r="K45" s="174">
        <v>23</v>
      </c>
      <c r="L45" s="174">
        <v>470</v>
      </c>
      <c r="M45" s="174">
        <v>159</v>
      </c>
      <c r="N45" s="10">
        <f t="shared" si="0"/>
        <v>0.74721780604133547</v>
      </c>
      <c r="O45" s="74">
        <f t="shared" si="1"/>
        <v>0.25278219395866453</v>
      </c>
      <c r="P45" s="75">
        <v>42539589.575000003</v>
      </c>
      <c r="Q45" s="75">
        <f t="shared" si="2"/>
        <v>101284.73708333334</v>
      </c>
      <c r="R45" s="175">
        <v>420</v>
      </c>
    </row>
    <row r="46" spans="1:18" ht="15.75" x14ac:dyDescent="0.25">
      <c r="B46" s="47">
        <v>44986</v>
      </c>
      <c r="C46" s="174">
        <v>510</v>
      </c>
      <c r="D46" s="174">
        <v>461</v>
      </c>
      <c r="E46" s="174">
        <v>49</v>
      </c>
      <c r="F46" s="174">
        <v>0</v>
      </c>
      <c r="G46" s="167">
        <v>502</v>
      </c>
      <c r="H46" s="174">
        <v>454</v>
      </c>
      <c r="I46" s="174">
        <v>497</v>
      </c>
      <c r="J46" s="174">
        <v>5</v>
      </c>
      <c r="K46" s="174">
        <v>24</v>
      </c>
      <c r="L46" s="174">
        <v>281</v>
      </c>
      <c r="M46" s="174">
        <v>192</v>
      </c>
      <c r="N46" s="10">
        <f t="shared" si="0"/>
        <v>0.59408033826638473</v>
      </c>
      <c r="O46" s="74">
        <f t="shared" si="1"/>
        <v>0.40591966173361521</v>
      </c>
      <c r="P46" s="75">
        <v>11019161.32</v>
      </c>
      <c r="Q46" s="75">
        <f t="shared" si="2"/>
        <v>44793.338699186992</v>
      </c>
      <c r="R46" s="175">
        <v>246</v>
      </c>
    </row>
    <row r="47" spans="1:18" ht="15.75" x14ac:dyDescent="0.25">
      <c r="A47" s="43"/>
      <c r="B47" s="72" t="s">
        <v>96</v>
      </c>
      <c r="C47" s="169">
        <f>+SUM(C44:C46)</f>
        <v>1499</v>
      </c>
      <c r="D47" s="169">
        <f t="shared" ref="D47:M47" si="4">+SUM(D44:D46)</f>
        <v>1366</v>
      </c>
      <c r="E47" s="169">
        <f t="shared" si="4"/>
        <v>133</v>
      </c>
      <c r="F47" s="169">
        <f t="shared" si="4"/>
        <v>2</v>
      </c>
      <c r="G47" s="169">
        <f t="shared" si="4"/>
        <v>1632</v>
      </c>
      <c r="H47" s="169">
        <f t="shared" si="4"/>
        <v>1549</v>
      </c>
      <c r="I47" s="169">
        <f t="shared" si="4"/>
        <v>1607</v>
      </c>
      <c r="J47" s="169">
        <f t="shared" si="4"/>
        <v>25</v>
      </c>
      <c r="K47" s="169">
        <f t="shared" si="4"/>
        <v>65</v>
      </c>
      <c r="L47" s="169">
        <f t="shared" si="4"/>
        <v>1037</v>
      </c>
      <c r="M47" s="169">
        <f t="shared" si="4"/>
        <v>506</v>
      </c>
      <c r="N47" s="80">
        <f t="shared" si="0"/>
        <v>0.67206740116655861</v>
      </c>
      <c r="O47" s="80">
        <f t="shared" si="1"/>
        <v>0.32793259883344134</v>
      </c>
      <c r="P47" s="81">
        <f>+SUM(P44:P46)</f>
        <v>66802660.945</v>
      </c>
      <c r="Q47" s="81">
        <f t="shared" si="2"/>
        <v>74556.541233258933</v>
      </c>
      <c r="R47" s="173">
        <f>+SUM(R44:R46)</f>
        <v>896</v>
      </c>
    </row>
    <row r="48" spans="1:18" ht="16.5" customHeight="1" x14ac:dyDescent="0.25">
      <c r="B48" s="47">
        <v>45017</v>
      </c>
      <c r="C48" s="174">
        <v>373</v>
      </c>
      <c r="D48" s="174">
        <v>339</v>
      </c>
      <c r="E48" s="174">
        <v>34</v>
      </c>
      <c r="F48" s="174">
        <v>0</v>
      </c>
      <c r="G48" s="167">
        <v>365</v>
      </c>
      <c r="H48" s="174">
        <v>462</v>
      </c>
      <c r="I48" s="174">
        <v>357</v>
      </c>
      <c r="J48" s="174">
        <v>8</v>
      </c>
      <c r="K48" s="174">
        <v>19</v>
      </c>
      <c r="L48" s="174">
        <v>214</v>
      </c>
      <c r="M48" s="174">
        <v>124</v>
      </c>
      <c r="N48" s="10">
        <f t="shared" ref="N48:N51" si="5">+L48/(L48+M48)</f>
        <v>0.63313609467455623</v>
      </c>
      <c r="O48" s="74">
        <f t="shared" ref="O48:O51" si="6">+M48/(L48+M48)</f>
        <v>0.36686390532544377</v>
      </c>
      <c r="P48" s="75">
        <v>7102795.2400000002</v>
      </c>
      <c r="Q48" s="75">
        <f t="shared" ref="Q48:Q51" si="7">+P48/R48</f>
        <v>39903.34404494382</v>
      </c>
      <c r="R48" s="175">
        <v>178</v>
      </c>
    </row>
    <row r="49" spans="1:18" ht="15.75" x14ac:dyDescent="0.25">
      <c r="B49" s="47">
        <v>45047</v>
      </c>
      <c r="C49" s="174">
        <v>445</v>
      </c>
      <c r="D49" s="174">
        <v>395</v>
      </c>
      <c r="E49" s="174">
        <v>50</v>
      </c>
      <c r="F49" s="174">
        <v>1</v>
      </c>
      <c r="G49" s="167">
        <v>390</v>
      </c>
      <c r="H49" s="174">
        <v>517</v>
      </c>
      <c r="I49" s="174">
        <v>382</v>
      </c>
      <c r="J49" s="174">
        <v>8</v>
      </c>
      <c r="K49" s="174">
        <v>21</v>
      </c>
      <c r="L49" s="174">
        <v>226</v>
      </c>
      <c r="M49" s="174">
        <v>135</v>
      </c>
      <c r="N49" s="10">
        <f t="shared" si="5"/>
        <v>0.62603878116343492</v>
      </c>
      <c r="O49" s="74">
        <f t="shared" si="6"/>
        <v>0.37396121883656508</v>
      </c>
      <c r="P49" s="75">
        <v>7971624.5999999996</v>
      </c>
      <c r="Q49" s="75">
        <f t="shared" si="7"/>
        <v>39858.123</v>
      </c>
      <c r="R49" s="175">
        <v>200</v>
      </c>
    </row>
    <row r="50" spans="1:18" ht="15.75" x14ac:dyDescent="0.25">
      <c r="B50" s="47">
        <v>45078</v>
      </c>
      <c r="C50" s="174">
        <v>339</v>
      </c>
      <c r="D50" s="174">
        <v>299</v>
      </c>
      <c r="E50" s="174">
        <v>40</v>
      </c>
      <c r="F50" s="174">
        <v>0</v>
      </c>
      <c r="G50" s="167">
        <v>452</v>
      </c>
      <c r="H50" s="174">
        <v>403</v>
      </c>
      <c r="I50" s="174">
        <v>448</v>
      </c>
      <c r="J50" s="174">
        <v>4</v>
      </c>
      <c r="K50" s="174">
        <v>15</v>
      </c>
      <c r="L50" s="174">
        <v>256</v>
      </c>
      <c r="M50" s="174">
        <v>177</v>
      </c>
      <c r="N50" s="10">
        <f t="shared" si="5"/>
        <v>0.59122401847575057</v>
      </c>
      <c r="O50" s="74">
        <f t="shared" si="6"/>
        <v>0.40877598152424943</v>
      </c>
      <c r="P50" s="75">
        <v>8561472.1700000018</v>
      </c>
      <c r="Q50" s="75">
        <f t="shared" si="7"/>
        <v>48369.899265536733</v>
      </c>
      <c r="R50" s="175">
        <v>177</v>
      </c>
    </row>
    <row r="51" spans="1:18" ht="15.75" x14ac:dyDescent="0.25">
      <c r="A51" s="43"/>
      <c r="B51" s="73" t="s">
        <v>97</v>
      </c>
      <c r="C51" s="171">
        <f>+SUM(C48:C50)</f>
        <v>1157</v>
      </c>
      <c r="D51" s="171">
        <f t="shared" ref="D51:M51" si="8">+SUM(D48:D50)</f>
        <v>1033</v>
      </c>
      <c r="E51" s="171">
        <f t="shared" si="8"/>
        <v>124</v>
      </c>
      <c r="F51" s="171">
        <f t="shared" si="8"/>
        <v>1</v>
      </c>
      <c r="G51" s="171">
        <f t="shared" si="8"/>
        <v>1207</v>
      </c>
      <c r="H51" s="171">
        <f t="shared" si="8"/>
        <v>1382</v>
      </c>
      <c r="I51" s="171">
        <f t="shared" si="8"/>
        <v>1187</v>
      </c>
      <c r="J51" s="171">
        <f t="shared" si="8"/>
        <v>20</v>
      </c>
      <c r="K51" s="171">
        <f t="shared" si="8"/>
        <v>55</v>
      </c>
      <c r="L51" s="171">
        <f t="shared" si="8"/>
        <v>696</v>
      </c>
      <c r="M51" s="171">
        <f t="shared" si="8"/>
        <v>436</v>
      </c>
      <c r="N51" s="189">
        <f t="shared" si="5"/>
        <v>0.61484098939929333</v>
      </c>
      <c r="O51" s="189">
        <f t="shared" si="6"/>
        <v>0.38515901060070673</v>
      </c>
      <c r="P51" s="172">
        <f>+SUM(P48:P50)</f>
        <v>23635892.010000002</v>
      </c>
      <c r="Q51" s="172">
        <f t="shared" si="7"/>
        <v>42587.192810810811</v>
      </c>
      <c r="R51" s="186">
        <f>+SUM(R48:R50)</f>
        <v>555</v>
      </c>
    </row>
    <row r="52" spans="1:18" x14ac:dyDescent="0.25">
      <c r="B52"/>
      <c r="N52"/>
      <c r="O52"/>
      <c r="P52"/>
      <c r="Q52"/>
    </row>
    <row r="53" spans="1:18" ht="15.75" x14ac:dyDescent="0.25">
      <c r="B53" s="65"/>
      <c r="C53" s="66"/>
      <c r="D53" s="66"/>
      <c r="E53" s="66"/>
      <c r="F53" s="66"/>
      <c r="G53" s="67"/>
      <c r="H53" s="66"/>
      <c r="I53" s="67"/>
      <c r="J53" s="67"/>
      <c r="K53" s="67"/>
      <c r="L53" s="68"/>
      <c r="M53" s="68"/>
      <c r="N53" s="69"/>
      <c r="O53" s="69"/>
      <c r="P53" s="70"/>
      <c r="Q53" s="70"/>
      <c r="R53" s="68"/>
    </row>
    <row r="54" spans="1:18" ht="15.75" x14ac:dyDescent="0.25">
      <c r="B54" s="26" t="s">
        <v>62</v>
      </c>
      <c r="M54" s="27"/>
      <c r="N54" s="28"/>
      <c r="O54" s="28"/>
      <c r="P54" s="29"/>
    </row>
    <row r="55" spans="1:18" x14ac:dyDescent="0.25">
      <c r="B55" s="30" t="s">
        <v>1</v>
      </c>
      <c r="C55" s="31"/>
      <c r="D55" s="31"/>
      <c r="E55" s="31"/>
      <c r="F55" s="31" t="s">
        <v>98</v>
      </c>
      <c r="G55" s="31"/>
      <c r="H55" s="31"/>
      <c r="I55" s="32"/>
      <c r="J55" s="33"/>
      <c r="K55" s="33"/>
      <c r="L55" s="33"/>
      <c r="M55" s="34"/>
      <c r="N55" s="5"/>
      <c r="O55"/>
      <c r="P55"/>
      <c r="Q55"/>
    </row>
    <row r="56" spans="1:18" x14ac:dyDescent="0.25">
      <c r="B56" s="30" t="s">
        <v>99</v>
      </c>
      <c r="C56" s="31"/>
      <c r="D56" s="31"/>
      <c r="E56" s="31"/>
      <c r="F56" s="31" t="s">
        <v>100</v>
      </c>
      <c r="G56" s="31"/>
      <c r="H56" s="31"/>
      <c r="I56" s="32"/>
      <c r="J56" s="33"/>
      <c r="K56" s="33"/>
      <c r="L56" s="33"/>
      <c r="M56" s="34"/>
      <c r="N56" s="5"/>
      <c r="O56"/>
      <c r="P56"/>
      <c r="Q56"/>
    </row>
    <row r="57" spans="1:18" x14ac:dyDescent="0.25">
      <c r="B57" s="30" t="s">
        <v>71</v>
      </c>
      <c r="C57" s="31"/>
      <c r="D57" s="31"/>
      <c r="E57" s="31"/>
      <c r="F57" s="31" t="s">
        <v>101</v>
      </c>
      <c r="G57" s="31"/>
      <c r="H57" s="31"/>
      <c r="I57" s="32"/>
      <c r="J57" s="33"/>
      <c r="K57" s="33"/>
      <c r="L57" s="33"/>
      <c r="M57" s="34"/>
      <c r="N57" s="5"/>
      <c r="O57"/>
      <c r="P57"/>
      <c r="Q57"/>
    </row>
    <row r="58" spans="1:18" x14ac:dyDescent="0.25">
      <c r="B58" s="30" t="s">
        <v>72</v>
      </c>
      <c r="C58" s="31"/>
      <c r="D58" s="31"/>
      <c r="E58" s="31"/>
      <c r="F58" s="31" t="s">
        <v>102</v>
      </c>
      <c r="G58" s="31"/>
      <c r="H58" s="31"/>
      <c r="I58" s="32"/>
      <c r="J58" s="33"/>
      <c r="K58" s="33"/>
      <c r="L58" s="33"/>
      <c r="M58" s="34"/>
      <c r="N58" s="5"/>
      <c r="O58"/>
      <c r="P58"/>
      <c r="Q58"/>
    </row>
    <row r="59" spans="1:18" x14ac:dyDescent="0.25">
      <c r="B59" s="30" t="s">
        <v>73</v>
      </c>
      <c r="C59" s="31"/>
      <c r="D59" s="31"/>
      <c r="E59" s="31"/>
      <c r="F59" s="31" t="s">
        <v>103</v>
      </c>
      <c r="G59" s="31"/>
      <c r="H59" s="31"/>
      <c r="I59" s="32"/>
      <c r="J59" s="33"/>
      <c r="K59" s="33"/>
      <c r="L59" s="33"/>
      <c r="M59" s="34"/>
      <c r="N59" s="5"/>
      <c r="O59"/>
      <c r="P59"/>
      <c r="Q59"/>
    </row>
    <row r="60" spans="1:18" x14ac:dyDescent="0.25">
      <c r="B60" s="30" t="s">
        <v>74</v>
      </c>
      <c r="C60" s="31"/>
      <c r="D60" s="31"/>
      <c r="E60" s="31"/>
      <c r="F60" s="31" t="s">
        <v>104</v>
      </c>
      <c r="G60" s="31"/>
      <c r="H60" s="31"/>
      <c r="I60" s="32"/>
      <c r="J60" s="33"/>
      <c r="K60" s="33"/>
      <c r="L60" s="33"/>
      <c r="M60" s="34"/>
      <c r="N60" s="5"/>
      <c r="O60"/>
      <c r="P60"/>
      <c r="Q60"/>
    </row>
    <row r="61" spans="1:18" x14ac:dyDescent="0.25">
      <c r="B61" s="30" t="s">
        <v>75</v>
      </c>
      <c r="C61" s="31"/>
      <c r="D61" s="31"/>
      <c r="E61" s="31"/>
      <c r="F61" s="31" t="s">
        <v>105</v>
      </c>
      <c r="G61" s="31"/>
      <c r="H61" s="31"/>
      <c r="I61" s="32"/>
      <c r="J61" s="33"/>
      <c r="K61" s="33"/>
      <c r="L61" s="33"/>
      <c r="M61" s="34"/>
      <c r="N61" s="5"/>
      <c r="O61"/>
      <c r="P61"/>
      <c r="Q61"/>
    </row>
    <row r="62" spans="1:18" x14ac:dyDescent="0.25">
      <c r="B62" s="30" t="s">
        <v>76</v>
      </c>
      <c r="C62" s="31"/>
      <c r="D62" s="31"/>
      <c r="E62" s="31"/>
      <c r="F62" s="31" t="s">
        <v>106</v>
      </c>
      <c r="G62" s="31"/>
      <c r="H62" s="31"/>
      <c r="I62" s="32"/>
      <c r="J62" s="33"/>
      <c r="K62" s="33"/>
      <c r="L62" s="33"/>
      <c r="M62" s="34"/>
      <c r="N62" s="5"/>
      <c r="O62"/>
      <c r="P62"/>
      <c r="Q62"/>
    </row>
    <row r="63" spans="1:18" x14ac:dyDescent="0.25">
      <c r="B63" s="30" t="s">
        <v>107</v>
      </c>
      <c r="C63" s="31"/>
      <c r="D63" s="31"/>
      <c r="E63" s="31"/>
      <c r="F63" s="31" t="s">
        <v>108</v>
      </c>
      <c r="G63" s="31"/>
      <c r="H63" s="31"/>
      <c r="I63" s="32"/>
      <c r="J63" s="33"/>
      <c r="K63" s="33"/>
      <c r="L63" s="33"/>
      <c r="M63" s="34"/>
      <c r="N63" s="5"/>
      <c r="O63"/>
      <c r="P63"/>
      <c r="Q63"/>
    </row>
    <row r="64" spans="1:18" x14ac:dyDescent="0.25">
      <c r="B64" s="35" t="s">
        <v>109</v>
      </c>
      <c r="C64" s="1"/>
      <c r="D64" s="1"/>
      <c r="E64" s="1"/>
      <c r="F64" s="1" t="s">
        <v>110</v>
      </c>
      <c r="G64" s="1"/>
      <c r="H64" s="1"/>
      <c r="I64" s="36"/>
      <c r="J64" s="37"/>
      <c r="K64" s="37"/>
      <c r="L64" s="37"/>
      <c r="M64" s="38"/>
      <c r="N64" s="5"/>
      <c r="O64"/>
      <c r="P64"/>
      <c r="Q64"/>
    </row>
    <row r="65" spans="2:17" x14ac:dyDescent="0.25">
      <c r="B65" s="39"/>
      <c r="C65" s="2"/>
      <c r="D65" s="2"/>
      <c r="E65" s="2"/>
      <c r="F65" s="2" t="s">
        <v>111</v>
      </c>
      <c r="G65" s="2"/>
      <c r="H65" s="2"/>
      <c r="I65" s="40"/>
      <c r="J65" s="41"/>
      <c r="K65" s="41"/>
      <c r="L65" s="41"/>
      <c r="M65" s="42"/>
      <c r="N65" s="5"/>
      <c r="O65"/>
      <c r="P65"/>
      <c r="Q65"/>
    </row>
    <row r="66" spans="2:17" x14ac:dyDescent="0.25">
      <c r="B66" s="39" t="s">
        <v>112</v>
      </c>
      <c r="C66" s="2"/>
      <c r="D66" s="2"/>
      <c r="E66" s="2"/>
      <c r="F66" s="188" t="s">
        <v>113</v>
      </c>
      <c r="G66" s="2"/>
      <c r="H66" s="2"/>
      <c r="I66" s="40"/>
      <c r="J66" s="41"/>
      <c r="K66" s="41"/>
      <c r="L66" s="41"/>
      <c r="M66" s="42"/>
      <c r="N66" s="5"/>
      <c r="O66"/>
      <c r="P66"/>
      <c r="Q66"/>
    </row>
    <row r="67" spans="2:17" x14ac:dyDescent="0.25">
      <c r="B67" s="30" t="s">
        <v>114</v>
      </c>
      <c r="C67" s="31"/>
      <c r="D67" s="31"/>
      <c r="E67" s="31"/>
      <c r="F67" s="31" t="s">
        <v>115</v>
      </c>
      <c r="G67" s="31"/>
      <c r="H67" s="31"/>
      <c r="I67" s="32"/>
      <c r="J67" s="33"/>
      <c r="K67" s="33"/>
      <c r="L67" s="33"/>
      <c r="M67" s="34"/>
      <c r="N67" s="5"/>
      <c r="O67"/>
      <c r="P67"/>
      <c r="Q67"/>
    </row>
    <row r="68" spans="2:17" x14ac:dyDescent="0.25">
      <c r="B68" s="30" t="s">
        <v>81</v>
      </c>
      <c r="C68" s="31"/>
      <c r="D68" s="31"/>
      <c r="E68" s="31"/>
      <c r="F68" s="31" t="s">
        <v>116</v>
      </c>
      <c r="G68" s="31"/>
      <c r="H68" s="31"/>
      <c r="I68" s="32"/>
      <c r="J68" s="33"/>
      <c r="K68" s="33"/>
      <c r="L68" s="33"/>
      <c r="M68" s="34"/>
      <c r="N68" s="5"/>
      <c r="O68"/>
      <c r="P68"/>
      <c r="Q68"/>
    </row>
    <row r="69" spans="2:17" x14ac:dyDescent="0.25">
      <c r="B69" s="30" t="s">
        <v>117</v>
      </c>
      <c r="C69" s="31"/>
      <c r="D69" s="31"/>
      <c r="E69" s="31"/>
      <c r="F69" s="31" t="s">
        <v>118</v>
      </c>
      <c r="G69" s="31"/>
      <c r="H69" s="31"/>
      <c r="I69" s="32"/>
      <c r="J69" s="33"/>
      <c r="K69" s="33"/>
      <c r="L69" s="33"/>
      <c r="M69" s="34"/>
      <c r="N69" s="5"/>
      <c r="O69"/>
      <c r="P69"/>
      <c r="Q69"/>
    </row>
    <row r="70" spans="2:17" x14ac:dyDescent="0.25">
      <c r="B70" s="30" t="s">
        <v>119</v>
      </c>
      <c r="C70" s="31"/>
      <c r="D70" s="31"/>
      <c r="E70" s="31"/>
      <c r="F70" s="31" t="s">
        <v>120</v>
      </c>
      <c r="G70" s="31"/>
      <c r="H70" s="31"/>
      <c r="I70" s="32"/>
      <c r="J70" s="33"/>
      <c r="K70" s="33"/>
      <c r="L70" s="33"/>
      <c r="M70" s="34"/>
      <c r="N70" s="5"/>
      <c r="O70"/>
      <c r="P70"/>
      <c r="Q70"/>
    </row>
    <row r="71" spans="2:17" x14ac:dyDescent="0.25">
      <c r="B71" s="30" t="s">
        <v>121</v>
      </c>
      <c r="C71" s="31"/>
      <c r="D71" s="31"/>
      <c r="E71" s="31"/>
      <c r="F71" s="31" t="s">
        <v>122</v>
      </c>
      <c r="G71" s="31"/>
      <c r="H71" s="31"/>
      <c r="I71" s="32"/>
      <c r="J71" s="33"/>
      <c r="K71" s="33"/>
      <c r="L71" s="33"/>
      <c r="M71" s="34"/>
      <c r="N71" s="5"/>
      <c r="O71"/>
      <c r="P71"/>
      <c r="Q71"/>
    </row>
    <row r="72" spans="2:17" x14ac:dyDescent="0.25">
      <c r="B72" s="30" t="s">
        <v>123</v>
      </c>
      <c r="C72" s="31"/>
      <c r="D72" s="31"/>
      <c r="E72" s="31"/>
      <c r="F72" s="31" t="s">
        <v>124</v>
      </c>
      <c r="G72" s="31"/>
      <c r="H72" s="31"/>
      <c r="I72" s="32"/>
      <c r="J72" s="33"/>
      <c r="K72" s="33"/>
      <c r="L72" s="33"/>
      <c r="M72" s="34"/>
      <c r="N72" s="5"/>
      <c r="O72"/>
      <c r="P72"/>
      <c r="Q72"/>
    </row>
    <row r="74" spans="2:17" x14ac:dyDescent="0.25">
      <c r="B74" s="43" t="s">
        <v>125</v>
      </c>
    </row>
  </sheetData>
  <sheetProtection algorithmName="SHA-512" hashValue="YeGv4vK/sP2HfnR7iW/oM/hoTY2nlTE9ssZx6kuvD2fLEgiZ6jf95Si68DbZMj9VWEF7mPaKBUHfbYp2E/E8BQ==" saltValue="w3ZCU/H+XowtSAN6ebS2jA==" spinCount="100000" sheet="1" objects="1" scenarios="1"/>
  <mergeCells count="4">
    <mergeCell ref="C3:H3"/>
    <mergeCell ref="I3:J3"/>
    <mergeCell ref="P3:R3"/>
    <mergeCell ref="K3:O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77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6.42578125" style="6" customWidth="1"/>
    <col min="3" max="3" width="22.140625" customWidth="1"/>
    <col min="4" max="4" width="17.85546875" customWidth="1"/>
    <col min="5" max="5" width="13.28515625" customWidth="1"/>
    <col min="6" max="6" width="14.140625" customWidth="1"/>
    <col min="7" max="7" width="12.28515625" customWidth="1"/>
    <col min="8" max="8" width="15.140625" style="4" customWidth="1"/>
    <col min="9" max="9" width="9.28515625" style="4" customWidth="1"/>
    <col min="10" max="10" width="12.140625" customWidth="1"/>
    <col min="11" max="11" width="14.42578125" customWidth="1"/>
    <col min="12" max="12" width="15.42578125" style="4" bestFit="1" customWidth="1"/>
    <col min="13" max="13" width="12.42578125" style="4" bestFit="1" customWidth="1"/>
    <col min="14" max="14" width="16.140625" style="5" customWidth="1"/>
    <col min="15" max="15" width="16.85546875" style="5" customWidth="1"/>
    <col min="16" max="16" width="11.85546875" style="5" bestFit="1" customWidth="1"/>
    <col min="17" max="17" width="12.140625" bestFit="1" customWidth="1"/>
    <col min="18" max="18" width="16.85546875" customWidth="1"/>
    <col min="19" max="19" width="17.140625" customWidth="1"/>
    <col min="20" max="20" width="15.42578125" customWidth="1"/>
    <col min="21" max="21" width="12" customWidth="1"/>
    <col min="22" max="22" width="14.42578125" customWidth="1"/>
    <col min="23" max="23" width="18.28515625" customWidth="1"/>
  </cols>
  <sheetData>
    <row r="1" spans="2:23" ht="50.1" customHeight="1" x14ac:dyDescent="0.25"/>
    <row r="2" spans="2:23" ht="20.100000000000001" customHeight="1" x14ac:dyDescent="0.3">
      <c r="B2" s="15" t="s">
        <v>126</v>
      </c>
    </row>
    <row r="3" spans="2:23" ht="30" customHeight="1" x14ac:dyDescent="0.25">
      <c r="B3" s="48"/>
      <c r="C3" s="256" t="s">
        <v>127</v>
      </c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</row>
    <row r="4" spans="2:23" s="44" customFormat="1" ht="30" customHeight="1" x14ac:dyDescent="0.25">
      <c r="B4" s="49" t="s">
        <v>1</v>
      </c>
      <c r="C4" s="50" t="s">
        <v>128</v>
      </c>
      <c r="D4" s="50" t="s">
        <v>129</v>
      </c>
      <c r="E4" s="52" t="s">
        <v>130</v>
      </c>
      <c r="F4" s="52" t="s">
        <v>131</v>
      </c>
      <c r="G4" s="51" t="s">
        <v>132</v>
      </c>
      <c r="H4" s="53" t="s">
        <v>133</v>
      </c>
      <c r="I4" s="54" t="s">
        <v>134</v>
      </c>
      <c r="J4" s="50" t="s">
        <v>135</v>
      </c>
      <c r="K4" s="52" t="s">
        <v>136</v>
      </c>
      <c r="L4" s="55" t="s">
        <v>137</v>
      </c>
      <c r="M4" s="54" t="s">
        <v>138</v>
      </c>
      <c r="N4" s="56" t="s">
        <v>139</v>
      </c>
      <c r="O4" s="76" t="s">
        <v>140</v>
      </c>
      <c r="P4" s="58" t="s">
        <v>141</v>
      </c>
      <c r="Q4" s="58" t="s">
        <v>142</v>
      </c>
      <c r="R4" s="58" t="s">
        <v>143</v>
      </c>
      <c r="S4" s="58" t="s">
        <v>144</v>
      </c>
      <c r="T4" s="58" t="s">
        <v>145</v>
      </c>
      <c r="U4" s="58" t="s">
        <v>146</v>
      </c>
      <c r="V4" s="58" t="s">
        <v>147</v>
      </c>
      <c r="W4" s="57" t="s">
        <v>148</v>
      </c>
    </row>
    <row r="5" spans="2:23" s="82" customFormat="1" ht="15.75" x14ac:dyDescent="0.25">
      <c r="B5" s="90">
        <v>44044</v>
      </c>
      <c r="C5" s="83">
        <v>0</v>
      </c>
      <c r="D5" s="83">
        <v>0</v>
      </c>
      <c r="E5" s="83">
        <v>0</v>
      </c>
      <c r="F5" s="83">
        <v>1</v>
      </c>
      <c r="G5" s="83">
        <v>9</v>
      </c>
      <c r="H5" s="83">
        <v>0</v>
      </c>
      <c r="I5" s="84">
        <v>22</v>
      </c>
      <c r="J5" s="83">
        <v>33</v>
      </c>
      <c r="K5" s="83">
        <v>9</v>
      </c>
      <c r="L5" s="83">
        <v>0</v>
      </c>
      <c r="M5" s="83">
        <v>0</v>
      </c>
      <c r="N5" s="83">
        <v>5</v>
      </c>
      <c r="O5" s="83">
        <v>0</v>
      </c>
      <c r="P5" s="83">
        <v>7</v>
      </c>
      <c r="Q5" s="83">
        <v>0</v>
      </c>
      <c r="R5" s="83">
        <v>12</v>
      </c>
      <c r="S5" s="83">
        <v>0</v>
      </c>
      <c r="T5" s="83">
        <v>13</v>
      </c>
      <c r="U5" s="83">
        <v>1</v>
      </c>
      <c r="V5" s="83">
        <v>15</v>
      </c>
      <c r="W5" s="83">
        <v>2</v>
      </c>
    </row>
    <row r="6" spans="2:23" s="82" customFormat="1" ht="15.75" x14ac:dyDescent="0.25">
      <c r="B6" s="90">
        <v>44075</v>
      </c>
      <c r="C6" s="83">
        <v>0</v>
      </c>
      <c r="D6" s="83">
        <v>3</v>
      </c>
      <c r="E6" s="83">
        <v>3</v>
      </c>
      <c r="F6" s="83">
        <v>1</v>
      </c>
      <c r="G6" s="83">
        <v>9</v>
      </c>
      <c r="H6" s="83">
        <v>0</v>
      </c>
      <c r="I6" s="83">
        <v>26</v>
      </c>
      <c r="J6" s="83">
        <v>41</v>
      </c>
      <c r="K6" s="83">
        <v>4</v>
      </c>
      <c r="L6" s="83">
        <v>2</v>
      </c>
      <c r="M6" s="83">
        <v>2</v>
      </c>
      <c r="N6" s="83">
        <v>2</v>
      </c>
      <c r="O6" s="83">
        <v>0</v>
      </c>
      <c r="P6" s="83">
        <v>13</v>
      </c>
      <c r="Q6" s="83">
        <v>0</v>
      </c>
      <c r="R6" s="83">
        <v>34</v>
      </c>
      <c r="S6" s="83">
        <v>2</v>
      </c>
      <c r="T6" s="83">
        <v>20</v>
      </c>
      <c r="U6" s="83">
        <v>1</v>
      </c>
      <c r="V6" s="83">
        <v>18</v>
      </c>
      <c r="W6" s="83">
        <v>3</v>
      </c>
    </row>
    <row r="7" spans="2:23" s="87" customFormat="1" ht="15.75" x14ac:dyDescent="0.25">
      <c r="B7" s="86" t="s">
        <v>86</v>
      </c>
      <c r="C7" s="88">
        <f t="shared" ref="C7:W7" si="0">+SUM(C4:C6)</f>
        <v>0</v>
      </c>
      <c r="D7" s="88">
        <f t="shared" si="0"/>
        <v>3</v>
      </c>
      <c r="E7" s="88">
        <f t="shared" si="0"/>
        <v>3</v>
      </c>
      <c r="F7" s="88">
        <f t="shared" si="0"/>
        <v>2</v>
      </c>
      <c r="G7" s="88">
        <f t="shared" si="0"/>
        <v>18</v>
      </c>
      <c r="H7" s="88">
        <f t="shared" si="0"/>
        <v>0</v>
      </c>
      <c r="I7" s="88">
        <f t="shared" si="0"/>
        <v>48</v>
      </c>
      <c r="J7" s="88">
        <f t="shared" si="0"/>
        <v>74</v>
      </c>
      <c r="K7" s="88">
        <f t="shared" si="0"/>
        <v>13</v>
      </c>
      <c r="L7" s="88">
        <f t="shared" si="0"/>
        <v>2</v>
      </c>
      <c r="M7" s="88">
        <f t="shared" si="0"/>
        <v>2</v>
      </c>
      <c r="N7" s="88">
        <f t="shared" si="0"/>
        <v>7</v>
      </c>
      <c r="O7" s="88">
        <f t="shared" si="0"/>
        <v>0</v>
      </c>
      <c r="P7" s="88">
        <f t="shared" ref="P7:V7" si="1">+SUM(P4:P6)</f>
        <v>20</v>
      </c>
      <c r="Q7" s="88">
        <f t="shared" si="1"/>
        <v>0</v>
      </c>
      <c r="R7" s="88">
        <f t="shared" si="1"/>
        <v>46</v>
      </c>
      <c r="S7" s="88">
        <f t="shared" si="1"/>
        <v>2</v>
      </c>
      <c r="T7" s="88">
        <f t="shared" si="1"/>
        <v>33</v>
      </c>
      <c r="U7" s="88">
        <f t="shared" si="1"/>
        <v>2</v>
      </c>
      <c r="V7" s="88">
        <f t="shared" si="1"/>
        <v>33</v>
      </c>
      <c r="W7" s="88">
        <f t="shared" si="0"/>
        <v>5</v>
      </c>
    </row>
    <row r="8" spans="2:23" s="87" customFormat="1" ht="15.75" x14ac:dyDescent="0.25">
      <c r="B8" s="90">
        <v>44105</v>
      </c>
      <c r="C8" s="83">
        <v>0</v>
      </c>
      <c r="D8" s="83">
        <v>1</v>
      </c>
      <c r="E8" s="83">
        <v>0</v>
      </c>
      <c r="F8" s="83">
        <v>1</v>
      </c>
      <c r="G8" s="83">
        <v>10</v>
      </c>
      <c r="H8" s="83">
        <v>1</v>
      </c>
      <c r="I8" s="83">
        <v>46</v>
      </c>
      <c r="J8" s="83">
        <v>57</v>
      </c>
      <c r="K8" s="83">
        <v>5</v>
      </c>
      <c r="L8" s="83">
        <v>1</v>
      </c>
      <c r="M8" s="83">
        <v>3</v>
      </c>
      <c r="N8" s="83">
        <v>3</v>
      </c>
      <c r="O8" s="83">
        <v>1</v>
      </c>
      <c r="P8" s="83">
        <v>5</v>
      </c>
      <c r="Q8" s="83">
        <v>0</v>
      </c>
      <c r="R8" s="83">
        <v>35</v>
      </c>
      <c r="S8" s="83">
        <v>0</v>
      </c>
      <c r="T8" s="83">
        <v>20</v>
      </c>
      <c r="U8" s="83">
        <v>0</v>
      </c>
      <c r="V8" s="83">
        <v>21</v>
      </c>
      <c r="W8" s="83">
        <v>1</v>
      </c>
    </row>
    <row r="9" spans="2:23" s="87" customFormat="1" ht="15.75" x14ac:dyDescent="0.25">
      <c r="B9" s="90">
        <v>44136</v>
      </c>
      <c r="C9" s="83">
        <v>1</v>
      </c>
      <c r="D9" s="83">
        <v>0</v>
      </c>
      <c r="E9" s="83">
        <v>0</v>
      </c>
      <c r="F9" s="83">
        <v>1</v>
      </c>
      <c r="G9" s="83">
        <v>8</v>
      </c>
      <c r="H9" s="83">
        <v>1</v>
      </c>
      <c r="I9" s="83">
        <v>35</v>
      </c>
      <c r="J9" s="83">
        <v>83</v>
      </c>
      <c r="K9" s="83">
        <v>3</v>
      </c>
      <c r="L9" s="83">
        <v>0</v>
      </c>
      <c r="M9" s="83">
        <v>5</v>
      </c>
      <c r="N9" s="83">
        <v>6</v>
      </c>
      <c r="O9" s="83">
        <v>0</v>
      </c>
      <c r="P9" s="83">
        <v>9</v>
      </c>
      <c r="Q9" s="83">
        <v>0</v>
      </c>
      <c r="R9" s="83">
        <v>38</v>
      </c>
      <c r="S9" s="83">
        <v>1</v>
      </c>
      <c r="T9" s="83">
        <v>18</v>
      </c>
      <c r="U9" s="83">
        <v>1</v>
      </c>
      <c r="V9" s="83">
        <v>25</v>
      </c>
      <c r="W9" s="83">
        <v>0</v>
      </c>
    </row>
    <row r="10" spans="2:23" s="87" customFormat="1" ht="15.75" x14ac:dyDescent="0.25">
      <c r="B10" s="90">
        <v>44166</v>
      </c>
      <c r="C10" s="83">
        <v>1</v>
      </c>
      <c r="D10" s="83">
        <v>2</v>
      </c>
      <c r="E10" s="83">
        <v>1</v>
      </c>
      <c r="F10" s="83">
        <v>6</v>
      </c>
      <c r="G10" s="83">
        <v>11</v>
      </c>
      <c r="H10" s="83">
        <v>2</v>
      </c>
      <c r="I10" s="83">
        <v>27</v>
      </c>
      <c r="J10" s="83">
        <v>132</v>
      </c>
      <c r="K10" s="83">
        <v>7</v>
      </c>
      <c r="L10" s="83">
        <v>0</v>
      </c>
      <c r="M10" s="83">
        <v>3</v>
      </c>
      <c r="N10" s="83">
        <v>8</v>
      </c>
      <c r="O10" s="83">
        <v>0</v>
      </c>
      <c r="P10" s="83">
        <v>14</v>
      </c>
      <c r="Q10" s="83">
        <v>0</v>
      </c>
      <c r="R10" s="83">
        <v>24</v>
      </c>
      <c r="S10" s="83">
        <v>0</v>
      </c>
      <c r="T10" s="83">
        <v>28</v>
      </c>
      <c r="U10" s="83">
        <v>1</v>
      </c>
      <c r="V10" s="83">
        <v>25</v>
      </c>
      <c r="W10" s="83">
        <v>4</v>
      </c>
    </row>
    <row r="11" spans="2:23" s="87" customFormat="1" ht="15.75" x14ac:dyDescent="0.25">
      <c r="B11" s="86" t="s">
        <v>87</v>
      </c>
      <c r="C11" s="89">
        <f t="shared" ref="C11:W11" si="2">+SUM(C8:C10)</f>
        <v>2</v>
      </c>
      <c r="D11" s="88">
        <f t="shared" si="2"/>
        <v>3</v>
      </c>
      <c r="E11" s="88">
        <f t="shared" si="2"/>
        <v>1</v>
      </c>
      <c r="F11" s="88">
        <f t="shared" si="2"/>
        <v>8</v>
      </c>
      <c r="G11" s="88">
        <f t="shared" si="2"/>
        <v>29</v>
      </c>
      <c r="H11" s="88">
        <f t="shared" si="2"/>
        <v>4</v>
      </c>
      <c r="I11" s="88">
        <f t="shared" si="2"/>
        <v>108</v>
      </c>
      <c r="J11" s="88">
        <f t="shared" si="2"/>
        <v>272</v>
      </c>
      <c r="K11" s="88">
        <f t="shared" si="2"/>
        <v>15</v>
      </c>
      <c r="L11" s="88">
        <f t="shared" si="2"/>
        <v>1</v>
      </c>
      <c r="M11" s="88">
        <f t="shared" si="2"/>
        <v>11</v>
      </c>
      <c r="N11" s="88">
        <f t="shared" si="2"/>
        <v>17</v>
      </c>
      <c r="O11" s="88">
        <f t="shared" si="2"/>
        <v>1</v>
      </c>
      <c r="P11" s="88">
        <f t="shared" ref="P11:V11" si="3">+SUM(P8:P10)</f>
        <v>28</v>
      </c>
      <c r="Q11" s="88">
        <f t="shared" si="3"/>
        <v>0</v>
      </c>
      <c r="R11" s="88">
        <f t="shared" si="3"/>
        <v>97</v>
      </c>
      <c r="S11" s="88">
        <f t="shared" si="3"/>
        <v>1</v>
      </c>
      <c r="T11" s="88">
        <f t="shared" si="3"/>
        <v>66</v>
      </c>
      <c r="U11" s="88">
        <f t="shared" si="3"/>
        <v>2</v>
      </c>
      <c r="V11" s="88">
        <f t="shared" si="3"/>
        <v>71</v>
      </c>
      <c r="W11" s="88">
        <f t="shared" si="2"/>
        <v>5</v>
      </c>
    </row>
    <row r="12" spans="2:23" s="87" customFormat="1" ht="15.75" x14ac:dyDescent="0.25">
      <c r="B12" s="90">
        <v>44197</v>
      </c>
      <c r="C12" s="83">
        <v>0</v>
      </c>
      <c r="D12" s="83">
        <v>5</v>
      </c>
      <c r="E12" s="83">
        <v>2</v>
      </c>
      <c r="F12" s="83">
        <v>6</v>
      </c>
      <c r="G12" s="83">
        <v>19</v>
      </c>
      <c r="H12" s="83">
        <v>2</v>
      </c>
      <c r="I12" s="83">
        <v>18</v>
      </c>
      <c r="J12" s="83">
        <v>112</v>
      </c>
      <c r="K12" s="83">
        <v>11</v>
      </c>
      <c r="L12" s="83">
        <v>1</v>
      </c>
      <c r="M12" s="83">
        <v>2</v>
      </c>
      <c r="N12" s="83">
        <v>13</v>
      </c>
      <c r="O12" s="83">
        <v>0</v>
      </c>
      <c r="P12" s="83">
        <v>21</v>
      </c>
      <c r="Q12" s="83">
        <v>1</v>
      </c>
      <c r="R12" s="83">
        <v>10</v>
      </c>
      <c r="S12" s="83">
        <v>0</v>
      </c>
      <c r="T12" s="83">
        <v>30</v>
      </c>
      <c r="U12" s="83">
        <v>2</v>
      </c>
      <c r="V12" s="83">
        <v>27</v>
      </c>
      <c r="W12" s="83">
        <v>3</v>
      </c>
    </row>
    <row r="13" spans="2:23" s="87" customFormat="1" ht="15.75" x14ac:dyDescent="0.25">
      <c r="B13" s="90">
        <v>44228</v>
      </c>
      <c r="C13" s="83">
        <v>1</v>
      </c>
      <c r="D13" s="83">
        <v>3</v>
      </c>
      <c r="E13" s="83">
        <v>2</v>
      </c>
      <c r="F13" s="83">
        <v>3</v>
      </c>
      <c r="G13" s="83">
        <v>12</v>
      </c>
      <c r="H13" s="83">
        <v>2</v>
      </c>
      <c r="I13" s="83">
        <v>21</v>
      </c>
      <c r="J13" s="83">
        <v>124</v>
      </c>
      <c r="K13" s="83">
        <v>10</v>
      </c>
      <c r="L13" s="83">
        <v>0</v>
      </c>
      <c r="M13" s="83">
        <v>4</v>
      </c>
      <c r="N13" s="83">
        <v>15</v>
      </c>
      <c r="O13" s="83">
        <v>2</v>
      </c>
      <c r="P13" s="83">
        <v>11</v>
      </c>
      <c r="Q13" s="83">
        <v>0</v>
      </c>
      <c r="R13" s="83">
        <v>36</v>
      </c>
      <c r="S13" s="83">
        <v>1</v>
      </c>
      <c r="T13" s="83">
        <v>34</v>
      </c>
      <c r="U13" s="83">
        <v>0</v>
      </c>
      <c r="V13" s="83">
        <v>29</v>
      </c>
      <c r="W13" s="83">
        <v>2</v>
      </c>
    </row>
    <row r="14" spans="2:23" s="87" customFormat="1" ht="15.75" x14ac:dyDescent="0.25">
      <c r="B14" s="90">
        <v>44256</v>
      </c>
      <c r="C14" s="83">
        <v>0</v>
      </c>
      <c r="D14" s="83">
        <v>3</v>
      </c>
      <c r="E14" s="83">
        <v>2</v>
      </c>
      <c r="F14" s="83">
        <v>3</v>
      </c>
      <c r="G14" s="83">
        <v>19</v>
      </c>
      <c r="H14" s="83">
        <v>1</v>
      </c>
      <c r="I14" s="83">
        <v>31</v>
      </c>
      <c r="J14" s="83">
        <v>172</v>
      </c>
      <c r="K14" s="83">
        <v>15</v>
      </c>
      <c r="L14" s="83">
        <v>2</v>
      </c>
      <c r="M14" s="83">
        <v>8</v>
      </c>
      <c r="N14" s="83">
        <v>13</v>
      </c>
      <c r="O14" s="83">
        <v>3</v>
      </c>
      <c r="P14" s="83">
        <v>29</v>
      </c>
      <c r="Q14" s="83">
        <v>0</v>
      </c>
      <c r="R14" s="83">
        <v>19</v>
      </c>
      <c r="S14" s="83">
        <v>2</v>
      </c>
      <c r="T14" s="83">
        <v>18</v>
      </c>
      <c r="U14" s="83">
        <v>2</v>
      </c>
      <c r="V14" s="83">
        <v>33</v>
      </c>
      <c r="W14" s="83">
        <v>2</v>
      </c>
    </row>
    <row r="15" spans="2:23" s="87" customFormat="1" ht="15.75" x14ac:dyDescent="0.25">
      <c r="B15" s="86" t="s">
        <v>88</v>
      </c>
      <c r="C15" s="88">
        <f t="shared" ref="C15:W15" si="4">+SUM(C12:C14)</f>
        <v>1</v>
      </c>
      <c r="D15" s="88">
        <f t="shared" si="4"/>
        <v>11</v>
      </c>
      <c r="E15" s="88">
        <f t="shared" si="4"/>
        <v>6</v>
      </c>
      <c r="F15" s="88">
        <f t="shared" si="4"/>
        <v>12</v>
      </c>
      <c r="G15" s="88">
        <f t="shared" si="4"/>
        <v>50</v>
      </c>
      <c r="H15" s="88">
        <f t="shared" si="4"/>
        <v>5</v>
      </c>
      <c r="I15" s="88">
        <f t="shared" si="4"/>
        <v>70</v>
      </c>
      <c r="J15" s="88">
        <f t="shared" si="4"/>
        <v>408</v>
      </c>
      <c r="K15" s="88">
        <f t="shared" si="4"/>
        <v>36</v>
      </c>
      <c r="L15" s="88">
        <f t="shared" si="4"/>
        <v>3</v>
      </c>
      <c r="M15" s="88">
        <f t="shared" si="4"/>
        <v>14</v>
      </c>
      <c r="N15" s="88">
        <f t="shared" si="4"/>
        <v>41</v>
      </c>
      <c r="O15" s="88">
        <f t="shared" si="4"/>
        <v>5</v>
      </c>
      <c r="P15" s="88">
        <f t="shared" ref="P15:V15" si="5">+SUM(P12:P14)</f>
        <v>61</v>
      </c>
      <c r="Q15" s="88">
        <f t="shared" si="5"/>
        <v>1</v>
      </c>
      <c r="R15" s="88">
        <f t="shared" si="5"/>
        <v>65</v>
      </c>
      <c r="S15" s="88">
        <f t="shared" si="5"/>
        <v>3</v>
      </c>
      <c r="T15" s="88">
        <f t="shared" si="5"/>
        <v>82</v>
      </c>
      <c r="U15" s="88">
        <f t="shared" si="5"/>
        <v>4</v>
      </c>
      <c r="V15" s="88">
        <f t="shared" si="5"/>
        <v>89</v>
      </c>
      <c r="W15" s="88">
        <f t="shared" si="4"/>
        <v>7</v>
      </c>
    </row>
    <row r="16" spans="2:23" s="87" customFormat="1" ht="15.75" x14ac:dyDescent="0.25">
      <c r="B16" s="90">
        <v>44287</v>
      </c>
      <c r="C16" s="83">
        <v>2</v>
      </c>
      <c r="D16" s="83">
        <v>2</v>
      </c>
      <c r="E16" s="83">
        <v>1</v>
      </c>
      <c r="F16" s="83">
        <v>8</v>
      </c>
      <c r="G16" s="83">
        <v>24</v>
      </c>
      <c r="H16" s="83">
        <v>0</v>
      </c>
      <c r="I16" s="83">
        <v>5</v>
      </c>
      <c r="J16" s="83">
        <v>173</v>
      </c>
      <c r="K16" s="83">
        <v>20</v>
      </c>
      <c r="L16" s="83">
        <v>3</v>
      </c>
      <c r="M16" s="83">
        <v>6</v>
      </c>
      <c r="N16" s="83">
        <v>23</v>
      </c>
      <c r="O16" s="83">
        <v>1</v>
      </c>
      <c r="P16" s="83">
        <v>31</v>
      </c>
      <c r="Q16" s="83">
        <v>1</v>
      </c>
      <c r="R16" s="83">
        <v>13</v>
      </c>
      <c r="S16" s="83">
        <v>0</v>
      </c>
      <c r="T16" s="83">
        <v>7</v>
      </c>
      <c r="U16" s="83">
        <v>2</v>
      </c>
      <c r="V16" s="83">
        <v>34</v>
      </c>
      <c r="W16" s="83">
        <v>0</v>
      </c>
    </row>
    <row r="17" spans="2:23" s="87" customFormat="1" ht="15.75" x14ac:dyDescent="0.25">
      <c r="B17" s="90">
        <v>44317</v>
      </c>
      <c r="C17" s="83">
        <v>0</v>
      </c>
      <c r="D17" s="83">
        <v>3</v>
      </c>
      <c r="E17" s="83">
        <v>1</v>
      </c>
      <c r="F17" s="83">
        <v>4</v>
      </c>
      <c r="G17" s="83">
        <v>12</v>
      </c>
      <c r="H17" s="83">
        <v>1</v>
      </c>
      <c r="I17" s="83">
        <v>20</v>
      </c>
      <c r="J17" s="83">
        <v>178</v>
      </c>
      <c r="K17" s="83">
        <v>23</v>
      </c>
      <c r="L17" s="83">
        <v>1</v>
      </c>
      <c r="M17" s="83">
        <v>10</v>
      </c>
      <c r="N17" s="83">
        <v>19</v>
      </c>
      <c r="O17" s="83">
        <v>2</v>
      </c>
      <c r="P17" s="83">
        <v>28</v>
      </c>
      <c r="Q17" s="83">
        <v>1</v>
      </c>
      <c r="R17" s="83">
        <v>22</v>
      </c>
      <c r="S17" s="83">
        <v>0</v>
      </c>
      <c r="T17" s="83">
        <v>7</v>
      </c>
      <c r="U17" s="83">
        <v>4</v>
      </c>
      <c r="V17" s="83">
        <v>33</v>
      </c>
      <c r="W17" s="83">
        <v>1</v>
      </c>
    </row>
    <row r="18" spans="2:23" s="87" customFormat="1" ht="15.75" x14ac:dyDescent="0.25">
      <c r="B18" s="90">
        <v>44348</v>
      </c>
      <c r="C18" s="85">
        <v>4</v>
      </c>
      <c r="D18" s="85">
        <v>2</v>
      </c>
      <c r="E18" s="85">
        <v>3</v>
      </c>
      <c r="F18" s="85">
        <v>5</v>
      </c>
      <c r="G18" s="85">
        <v>17</v>
      </c>
      <c r="H18" s="85">
        <v>1</v>
      </c>
      <c r="I18" s="85">
        <v>12</v>
      </c>
      <c r="J18" s="85">
        <v>179</v>
      </c>
      <c r="K18" s="85">
        <v>26</v>
      </c>
      <c r="L18" s="85">
        <v>1</v>
      </c>
      <c r="M18" s="85">
        <v>6</v>
      </c>
      <c r="N18" s="85">
        <v>16</v>
      </c>
      <c r="O18" s="85">
        <v>6</v>
      </c>
      <c r="P18" s="85">
        <v>28</v>
      </c>
      <c r="Q18" s="85">
        <v>1</v>
      </c>
      <c r="R18" s="85">
        <v>16</v>
      </c>
      <c r="S18" s="85">
        <v>1</v>
      </c>
      <c r="T18" s="85">
        <v>6</v>
      </c>
      <c r="U18" s="85">
        <v>3</v>
      </c>
      <c r="V18" s="85">
        <v>39</v>
      </c>
      <c r="W18" s="85">
        <v>2</v>
      </c>
    </row>
    <row r="19" spans="2:23" s="87" customFormat="1" ht="15.75" x14ac:dyDescent="0.25">
      <c r="B19" s="86" t="s">
        <v>89</v>
      </c>
      <c r="C19" s="88">
        <f t="shared" ref="C19:W19" si="6">+SUM(C16:C18)</f>
        <v>6</v>
      </c>
      <c r="D19" s="88">
        <f t="shared" si="6"/>
        <v>7</v>
      </c>
      <c r="E19" s="88">
        <f t="shared" si="6"/>
        <v>5</v>
      </c>
      <c r="F19" s="88">
        <f t="shared" si="6"/>
        <v>17</v>
      </c>
      <c r="G19" s="88">
        <f t="shared" si="6"/>
        <v>53</v>
      </c>
      <c r="H19" s="88">
        <f t="shared" si="6"/>
        <v>2</v>
      </c>
      <c r="I19" s="88">
        <f t="shared" si="6"/>
        <v>37</v>
      </c>
      <c r="J19" s="88">
        <f t="shared" si="6"/>
        <v>530</v>
      </c>
      <c r="K19" s="88">
        <f t="shared" si="6"/>
        <v>69</v>
      </c>
      <c r="L19" s="88">
        <f t="shared" si="6"/>
        <v>5</v>
      </c>
      <c r="M19" s="88">
        <f t="shared" si="6"/>
        <v>22</v>
      </c>
      <c r="N19" s="88">
        <f t="shared" si="6"/>
        <v>58</v>
      </c>
      <c r="O19" s="88">
        <f t="shared" si="6"/>
        <v>9</v>
      </c>
      <c r="P19" s="88">
        <f t="shared" ref="P19:V19" si="7">+SUM(P16:P18)</f>
        <v>87</v>
      </c>
      <c r="Q19" s="88">
        <f t="shared" si="7"/>
        <v>3</v>
      </c>
      <c r="R19" s="88">
        <f t="shared" si="7"/>
        <v>51</v>
      </c>
      <c r="S19" s="88">
        <f t="shared" si="7"/>
        <v>1</v>
      </c>
      <c r="T19" s="88">
        <f t="shared" si="7"/>
        <v>20</v>
      </c>
      <c r="U19" s="88">
        <f t="shared" si="7"/>
        <v>9</v>
      </c>
      <c r="V19" s="88">
        <f t="shared" si="7"/>
        <v>106</v>
      </c>
      <c r="W19" s="88">
        <f t="shared" si="6"/>
        <v>3</v>
      </c>
    </row>
    <row r="20" spans="2:23" s="87" customFormat="1" ht="15.75" x14ac:dyDescent="0.25">
      <c r="B20" s="90">
        <v>44378</v>
      </c>
      <c r="C20" s="83">
        <v>3</v>
      </c>
      <c r="D20" s="83">
        <v>4</v>
      </c>
      <c r="E20" s="83">
        <v>0</v>
      </c>
      <c r="F20" s="83">
        <v>4</v>
      </c>
      <c r="G20" s="83">
        <v>16</v>
      </c>
      <c r="H20" s="83">
        <v>1</v>
      </c>
      <c r="I20" s="83">
        <v>15</v>
      </c>
      <c r="J20" s="83">
        <v>206</v>
      </c>
      <c r="K20" s="83">
        <v>30</v>
      </c>
      <c r="L20" s="83">
        <v>0</v>
      </c>
      <c r="M20" s="83">
        <v>8</v>
      </c>
      <c r="N20" s="83">
        <v>26</v>
      </c>
      <c r="O20" s="83">
        <v>3</v>
      </c>
      <c r="P20" s="83">
        <v>37</v>
      </c>
      <c r="Q20" s="83">
        <v>0</v>
      </c>
      <c r="R20" s="83">
        <v>13</v>
      </c>
      <c r="S20" s="83">
        <v>0</v>
      </c>
      <c r="T20" s="83">
        <v>5</v>
      </c>
      <c r="U20" s="83">
        <v>4</v>
      </c>
      <c r="V20" s="83">
        <v>38</v>
      </c>
      <c r="W20" s="83">
        <v>2</v>
      </c>
    </row>
    <row r="21" spans="2:23" s="87" customFormat="1" ht="15.75" x14ac:dyDescent="0.25">
      <c r="B21" s="90">
        <v>44409</v>
      </c>
      <c r="C21" s="83">
        <v>1</v>
      </c>
      <c r="D21" s="83">
        <v>1</v>
      </c>
      <c r="E21" s="83">
        <v>1</v>
      </c>
      <c r="F21" s="83">
        <v>2</v>
      </c>
      <c r="G21" s="83">
        <v>11</v>
      </c>
      <c r="H21" s="83">
        <v>1</v>
      </c>
      <c r="I21" s="83">
        <v>23</v>
      </c>
      <c r="J21" s="83">
        <v>186</v>
      </c>
      <c r="K21" s="83">
        <v>21</v>
      </c>
      <c r="L21" s="83">
        <v>1</v>
      </c>
      <c r="M21" s="83">
        <v>13</v>
      </c>
      <c r="N21" s="83">
        <v>19</v>
      </c>
      <c r="O21" s="83">
        <v>4</v>
      </c>
      <c r="P21" s="83">
        <v>32</v>
      </c>
      <c r="Q21" s="83">
        <v>0</v>
      </c>
      <c r="R21" s="83">
        <v>9</v>
      </c>
      <c r="S21" s="83">
        <v>0</v>
      </c>
      <c r="T21" s="83">
        <v>6</v>
      </c>
      <c r="U21" s="83">
        <v>4</v>
      </c>
      <c r="V21" s="83">
        <v>35</v>
      </c>
      <c r="W21" s="83">
        <v>2</v>
      </c>
    </row>
    <row r="22" spans="2:23" s="87" customFormat="1" ht="15.75" x14ac:dyDescent="0.25">
      <c r="B22" s="90">
        <v>44440</v>
      </c>
      <c r="C22" s="85">
        <v>0</v>
      </c>
      <c r="D22" s="85">
        <v>2</v>
      </c>
      <c r="E22" s="85">
        <v>1</v>
      </c>
      <c r="F22" s="85">
        <v>4</v>
      </c>
      <c r="G22" s="85">
        <v>11</v>
      </c>
      <c r="H22" s="85">
        <v>0</v>
      </c>
      <c r="I22" s="85">
        <v>12</v>
      </c>
      <c r="J22" s="85">
        <v>166</v>
      </c>
      <c r="K22" s="85">
        <v>29</v>
      </c>
      <c r="L22" s="85">
        <v>2</v>
      </c>
      <c r="M22" s="85">
        <v>10</v>
      </c>
      <c r="N22" s="85">
        <v>21</v>
      </c>
      <c r="O22" s="85">
        <v>5</v>
      </c>
      <c r="P22" s="85">
        <v>28</v>
      </c>
      <c r="Q22" s="85">
        <v>0</v>
      </c>
      <c r="R22" s="85">
        <v>12</v>
      </c>
      <c r="S22" s="85">
        <v>0</v>
      </c>
      <c r="T22" s="85">
        <v>1</v>
      </c>
      <c r="U22" s="85">
        <v>3</v>
      </c>
      <c r="V22" s="85">
        <v>34</v>
      </c>
      <c r="W22" s="85">
        <v>2</v>
      </c>
    </row>
    <row r="23" spans="2:23" s="87" customFormat="1" ht="15.75" x14ac:dyDescent="0.25">
      <c r="B23" s="86" t="s">
        <v>90</v>
      </c>
      <c r="C23" s="88">
        <f t="shared" ref="C23:W23" si="8">+SUM(C20:C22)</f>
        <v>4</v>
      </c>
      <c r="D23" s="88">
        <f t="shared" si="8"/>
        <v>7</v>
      </c>
      <c r="E23" s="88">
        <f t="shared" si="8"/>
        <v>2</v>
      </c>
      <c r="F23" s="88">
        <f t="shared" si="8"/>
        <v>10</v>
      </c>
      <c r="G23" s="88">
        <f t="shared" si="8"/>
        <v>38</v>
      </c>
      <c r="H23" s="88">
        <f t="shared" si="8"/>
        <v>2</v>
      </c>
      <c r="I23" s="88">
        <f t="shared" si="8"/>
        <v>50</v>
      </c>
      <c r="J23" s="88">
        <f t="shared" si="8"/>
        <v>558</v>
      </c>
      <c r="K23" s="88">
        <f t="shared" si="8"/>
        <v>80</v>
      </c>
      <c r="L23" s="88">
        <f t="shared" si="8"/>
        <v>3</v>
      </c>
      <c r="M23" s="88">
        <f t="shared" si="8"/>
        <v>31</v>
      </c>
      <c r="N23" s="88">
        <f t="shared" si="8"/>
        <v>66</v>
      </c>
      <c r="O23" s="88">
        <f t="shared" si="8"/>
        <v>12</v>
      </c>
      <c r="P23" s="88">
        <f t="shared" ref="P23:V23" si="9">+SUM(P20:P22)</f>
        <v>97</v>
      </c>
      <c r="Q23" s="88">
        <f t="shared" si="9"/>
        <v>0</v>
      </c>
      <c r="R23" s="88">
        <f t="shared" si="9"/>
        <v>34</v>
      </c>
      <c r="S23" s="88">
        <f t="shared" si="9"/>
        <v>0</v>
      </c>
      <c r="T23" s="88">
        <f t="shared" si="9"/>
        <v>12</v>
      </c>
      <c r="U23" s="88">
        <f t="shared" si="9"/>
        <v>11</v>
      </c>
      <c r="V23" s="88">
        <f t="shared" si="9"/>
        <v>107</v>
      </c>
      <c r="W23" s="88">
        <f t="shared" si="8"/>
        <v>6</v>
      </c>
    </row>
    <row r="24" spans="2:23" s="87" customFormat="1" ht="15.75" x14ac:dyDescent="0.25">
      <c r="B24" s="90">
        <v>44470</v>
      </c>
      <c r="C24" s="83">
        <v>3</v>
      </c>
      <c r="D24" s="83">
        <v>0</v>
      </c>
      <c r="E24" s="83">
        <v>0</v>
      </c>
      <c r="F24" s="83">
        <v>9</v>
      </c>
      <c r="G24" s="83">
        <v>16</v>
      </c>
      <c r="H24" s="83">
        <v>0</v>
      </c>
      <c r="I24" s="83">
        <v>9</v>
      </c>
      <c r="J24" s="83">
        <v>162</v>
      </c>
      <c r="K24" s="83">
        <v>28</v>
      </c>
      <c r="L24" s="83">
        <v>0</v>
      </c>
      <c r="M24" s="83">
        <v>3</v>
      </c>
      <c r="N24" s="83">
        <v>16</v>
      </c>
      <c r="O24" s="83">
        <v>3</v>
      </c>
      <c r="P24" s="83">
        <v>19</v>
      </c>
      <c r="Q24" s="83">
        <v>0</v>
      </c>
      <c r="R24" s="83">
        <v>9</v>
      </c>
      <c r="S24" s="83">
        <v>0</v>
      </c>
      <c r="T24" s="83">
        <v>3</v>
      </c>
      <c r="U24" s="83">
        <v>0</v>
      </c>
      <c r="V24" s="83">
        <v>28</v>
      </c>
      <c r="W24" s="83">
        <v>0</v>
      </c>
    </row>
    <row r="25" spans="2:23" s="87" customFormat="1" ht="15.75" x14ac:dyDescent="0.25">
      <c r="B25" s="90">
        <v>44501</v>
      </c>
      <c r="C25" s="83">
        <v>3</v>
      </c>
      <c r="D25" s="83">
        <v>1</v>
      </c>
      <c r="E25" s="83">
        <v>5</v>
      </c>
      <c r="F25" s="83">
        <v>9</v>
      </c>
      <c r="G25" s="83">
        <v>15</v>
      </c>
      <c r="H25" s="83">
        <v>0</v>
      </c>
      <c r="I25" s="83">
        <v>15</v>
      </c>
      <c r="J25" s="83">
        <v>169</v>
      </c>
      <c r="K25" s="83">
        <v>27</v>
      </c>
      <c r="L25" s="83">
        <v>0</v>
      </c>
      <c r="M25" s="83">
        <v>19</v>
      </c>
      <c r="N25" s="83">
        <v>22</v>
      </c>
      <c r="O25" s="83">
        <v>6</v>
      </c>
      <c r="P25" s="83">
        <v>19</v>
      </c>
      <c r="Q25" s="83">
        <v>1</v>
      </c>
      <c r="R25" s="83">
        <v>3</v>
      </c>
      <c r="S25" s="83">
        <v>0</v>
      </c>
      <c r="T25" s="83">
        <v>2</v>
      </c>
      <c r="U25" s="83">
        <v>0</v>
      </c>
      <c r="V25" s="83">
        <v>55</v>
      </c>
      <c r="W25" s="83">
        <v>0</v>
      </c>
    </row>
    <row r="26" spans="2:23" s="87" customFormat="1" ht="15.75" x14ac:dyDescent="0.25">
      <c r="B26" s="90">
        <v>44531</v>
      </c>
      <c r="C26" s="83">
        <v>3</v>
      </c>
      <c r="D26" s="83">
        <v>0</v>
      </c>
      <c r="E26" s="83">
        <v>4</v>
      </c>
      <c r="F26" s="83">
        <v>7</v>
      </c>
      <c r="G26" s="83">
        <v>10</v>
      </c>
      <c r="H26" s="83">
        <v>1</v>
      </c>
      <c r="I26" s="83">
        <v>10</v>
      </c>
      <c r="J26" s="83">
        <v>158</v>
      </c>
      <c r="K26" s="83">
        <v>21</v>
      </c>
      <c r="L26" s="83">
        <v>0</v>
      </c>
      <c r="M26" s="83">
        <v>15</v>
      </c>
      <c r="N26" s="83">
        <v>25</v>
      </c>
      <c r="O26" s="83">
        <v>0</v>
      </c>
      <c r="P26" s="83">
        <v>16</v>
      </c>
      <c r="Q26" s="83">
        <v>0</v>
      </c>
      <c r="R26" s="83">
        <v>5</v>
      </c>
      <c r="S26" s="83">
        <v>0</v>
      </c>
      <c r="T26" s="83">
        <v>9</v>
      </c>
      <c r="U26" s="83">
        <v>5</v>
      </c>
      <c r="V26" s="83">
        <v>51</v>
      </c>
      <c r="W26" s="83">
        <v>1</v>
      </c>
    </row>
    <row r="27" spans="2:23" s="87" customFormat="1" ht="15.75" x14ac:dyDescent="0.25">
      <c r="B27" s="86" t="s">
        <v>91</v>
      </c>
      <c r="C27" s="88">
        <f t="shared" ref="C27:W27" si="10">+SUM(C24:C26)</f>
        <v>9</v>
      </c>
      <c r="D27" s="88">
        <f t="shared" si="10"/>
        <v>1</v>
      </c>
      <c r="E27" s="88">
        <f t="shared" si="10"/>
        <v>9</v>
      </c>
      <c r="F27" s="88">
        <f t="shared" si="10"/>
        <v>25</v>
      </c>
      <c r="G27" s="88">
        <f t="shared" si="10"/>
        <v>41</v>
      </c>
      <c r="H27" s="88">
        <f t="shared" si="10"/>
        <v>1</v>
      </c>
      <c r="I27" s="88">
        <f t="shared" si="10"/>
        <v>34</v>
      </c>
      <c r="J27" s="88">
        <f t="shared" si="10"/>
        <v>489</v>
      </c>
      <c r="K27" s="88">
        <f t="shared" si="10"/>
        <v>76</v>
      </c>
      <c r="L27" s="88">
        <f t="shared" si="10"/>
        <v>0</v>
      </c>
      <c r="M27" s="88">
        <f t="shared" si="10"/>
        <v>37</v>
      </c>
      <c r="N27" s="88">
        <f t="shared" si="10"/>
        <v>63</v>
      </c>
      <c r="O27" s="88">
        <f t="shared" si="10"/>
        <v>9</v>
      </c>
      <c r="P27" s="88">
        <f t="shared" ref="P27:V27" si="11">+SUM(P24:P26)</f>
        <v>54</v>
      </c>
      <c r="Q27" s="88">
        <f t="shared" si="11"/>
        <v>1</v>
      </c>
      <c r="R27" s="88">
        <f t="shared" si="11"/>
        <v>17</v>
      </c>
      <c r="S27" s="88">
        <f t="shared" si="11"/>
        <v>0</v>
      </c>
      <c r="T27" s="88">
        <f t="shared" si="11"/>
        <v>14</v>
      </c>
      <c r="U27" s="88">
        <f t="shared" si="11"/>
        <v>5</v>
      </c>
      <c r="V27" s="88">
        <f t="shared" si="11"/>
        <v>134</v>
      </c>
      <c r="W27" s="88">
        <f t="shared" si="10"/>
        <v>1</v>
      </c>
    </row>
    <row r="28" spans="2:23" s="87" customFormat="1" ht="15.75" x14ac:dyDescent="0.25">
      <c r="B28" s="90">
        <v>44562</v>
      </c>
      <c r="C28" s="83">
        <v>3</v>
      </c>
      <c r="D28" s="83">
        <v>1</v>
      </c>
      <c r="E28" s="83">
        <v>5</v>
      </c>
      <c r="F28" s="83">
        <v>11</v>
      </c>
      <c r="G28" s="83">
        <v>19</v>
      </c>
      <c r="H28" s="83">
        <v>0</v>
      </c>
      <c r="I28" s="83">
        <v>12</v>
      </c>
      <c r="J28" s="83">
        <v>191</v>
      </c>
      <c r="K28" s="83">
        <v>12</v>
      </c>
      <c r="L28" s="83">
        <v>1</v>
      </c>
      <c r="M28" s="83">
        <v>9</v>
      </c>
      <c r="N28" s="83">
        <v>10</v>
      </c>
      <c r="O28" s="83">
        <v>1</v>
      </c>
      <c r="P28" s="83">
        <v>24</v>
      </c>
      <c r="Q28" s="83">
        <v>0</v>
      </c>
      <c r="R28" s="83">
        <v>2</v>
      </c>
      <c r="S28" s="83">
        <v>0</v>
      </c>
      <c r="T28" s="83">
        <v>20</v>
      </c>
      <c r="U28" s="83">
        <v>1</v>
      </c>
      <c r="V28" s="83">
        <v>53</v>
      </c>
      <c r="W28" s="83">
        <v>6</v>
      </c>
    </row>
    <row r="29" spans="2:23" s="87" customFormat="1" ht="15.75" x14ac:dyDescent="0.25">
      <c r="B29" s="90">
        <v>44593</v>
      </c>
      <c r="C29" s="83">
        <v>5</v>
      </c>
      <c r="D29" s="83">
        <v>6</v>
      </c>
      <c r="E29" s="83">
        <v>2</v>
      </c>
      <c r="F29" s="83">
        <v>11</v>
      </c>
      <c r="G29" s="83">
        <v>16</v>
      </c>
      <c r="H29" s="83">
        <v>0</v>
      </c>
      <c r="I29" s="83">
        <v>9</v>
      </c>
      <c r="J29" s="83">
        <v>178</v>
      </c>
      <c r="K29" s="83">
        <v>19</v>
      </c>
      <c r="L29" s="83">
        <v>1</v>
      </c>
      <c r="M29" s="83">
        <v>10</v>
      </c>
      <c r="N29" s="83">
        <v>22</v>
      </c>
      <c r="O29" s="83">
        <v>9</v>
      </c>
      <c r="P29" s="83">
        <v>30</v>
      </c>
      <c r="Q29" s="83">
        <v>0</v>
      </c>
      <c r="R29" s="83">
        <v>2</v>
      </c>
      <c r="S29" s="83">
        <v>0</v>
      </c>
      <c r="T29" s="83">
        <v>20</v>
      </c>
      <c r="U29" s="83">
        <v>9</v>
      </c>
      <c r="V29" s="83">
        <v>77</v>
      </c>
      <c r="W29" s="83">
        <v>4</v>
      </c>
    </row>
    <row r="30" spans="2:23" s="87" customFormat="1" ht="15.75" x14ac:dyDescent="0.25">
      <c r="B30" s="90">
        <v>44621</v>
      </c>
      <c r="C30" s="83">
        <v>4</v>
      </c>
      <c r="D30" s="83">
        <v>2</v>
      </c>
      <c r="E30" s="83">
        <v>4</v>
      </c>
      <c r="F30" s="83">
        <v>10</v>
      </c>
      <c r="G30" s="83">
        <v>17</v>
      </c>
      <c r="H30" s="83">
        <v>0</v>
      </c>
      <c r="I30" s="83">
        <v>9</v>
      </c>
      <c r="J30" s="83">
        <v>183</v>
      </c>
      <c r="K30" s="83">
        <v>15</v>
      </c>
      <c r="L30" s="83">
        <v>0</v>
      </c>
      <c r="M30" s="83">
        <v>18</v>
      </c>
      <c r="N30" s="83">
        <v>16</v>
      </c>
      <c r="O30" s="83">
        <v>8</v>
      </c>
      <c r="P30" s="83">
        <v>32</v>
      </c>
      <c r="Q30" s="83">
        <v>0</v>
      </c>
      <c r="R30" s="83">
        <v>6</v>
      </c>
      <c r="S30" s="83">
        <v>0</v>
      </c>
      <c r="T30" s="83">
        <v>37</v>
      </c>
      <c r="U30" s="83">
        <v>4</v>
      </c>
      <c r="V30" s="83">
        <v>99</v>
      </c>
      <c r="W30" s="83">
        <v>0</v>
      </c>
    </row>
    <row r="31" spans="2:23" s="87" customFormat="1" ht="15.75" x14ac:dyDescent="0.25">
      <c r="B31" s="86" t="s">
        <v>92</v>
      </c>
      <c r="C31" s="88">
        <f t="shared" ref="C31:W31" si="12">+SUM(C28:C30)</f>
        <v>12</v>
      </c>
      <c r="D31" s="88">
        <f t="shared" si="12"/>
        <v>9</v>
      </c>
      <c r="E31" s="88">
        <f t="shared" si="12"/>
        <v>11</v>
      </c>
      <c r="F31" s="88">
        <f t="shared" si="12"/>
        <v>32</v>
      </c>
      <c r="G31" s="88">
        <f t="shared" si="12"/>
        <v>52</v>
      </c>
      <c r="H31" s="88">
        <f t="shared" si="12"/>
        <v>0</v>
      </c>
      <c r="I31" s="88">
        <f t="shared" si="12"/>
        <v>30</v>
      </c>
      <c r="J31" s="88">
        <f t="shared" si="12"/>
        <v>552</v>
      </c>
      <c r="K31" s="88">
        <f t="shared" si="12"/>
        <v>46</v>
      </c>
      <c r="L31" s="88">
        <f t="shared" si="12"/>
        <v>2</v>
      </c>
      <c r="M31" s="88">
        <f t="shared" si="12"/>
        <v>37</v>
      </c>
      <c r="N31" s="88">
        <f t="shared" si="12"/>
        <v>48</v>
      </c>
      <c r="O31" s="88">
        <f t="shared" si="12"/>
        <v>18</v>
      </c>
      <c r="P31" s="88">
        <f t="shared" ref="P31:V31" si="13">+SUM(P28:P30)</f>
        <v>86</v>
      </c>
      <c r="Q31" s="88">
        <f t="shared" si="13"/>
        <v>0</v>
      </c>
      <c r="R31" s="88">
        <f t="shared" si="13"/>
        <v>10</v>
      </c>
      <c r="S31" s="88">
        <f t="shared" si="13"/>
        <v>0</v>
      </c>
      <c r="T31" s="88">
        <f t="shared" si="13"/>
        <v>77</v>
      </c>
      <c r="U31" s="88">
        <f t="shared" si="13"/>
        <v>14</v>
      </c>
      <c r="V31" s="88">
        <f t="shared" si="13"/>
        <v>229</v>
      </c>
      <c r="W31" s="88">
        <f t="shared" si="12"/>
        <v>10</v>
      </c>
    </row>
    <row r="32" spans="2:23" s="87" customFormat="1" ht="15.75" x14ac:dyDescent="0.25">
      <c r="B32" s="91">
        <v>44652</v>
      </c>
      <c r="C32" s="85">
        <v>4</v>
      </c>
      <c r="D32" s="85">
        <v>0</v>
      </c>
      <c r="E32" s="85">
        <v>1</v>
      </c>
      <c r="F32" s="85">
        <v>4</v>
      </c>
      <c r="G32" s="85">
        <v>21</v>
      </c>
      <c r="H32" s="85">
        <v>0</v>
      </c>
      <c r="I32" s="85">
        <v>6</v>
      </c>
      <c r="J32" s="85">
        <v>195</v>
      </c>
      <c r="K32" s="85">
        <v>10</v>
      </c>
      <c r="L32" s="85">
        <v>0</v>
      </c>
      <c r="M32" s="85">
        <v>14</v>
      </c>
      <c r="N32" s="85">
        <v>22</v>
      </c>
      <c r="O32" s="85">
        <v>9</v>
      </c>
      <c r="P32" s="85">
        <v>27</v>
      </c>
      <c r="Q32" s="85">
        <v>0</v>
      </c>
      <c r="R32" s="85">
        <v>1</v>
      </c>
      <c r="S32" s="85">
        <v>0</v>
      </c>
      <c r="T32" s="85">
        <v>16</v>
      </c>
      <c r="U32" s="85">
        <v>15</v>
      </c>
      <c r="V32" s="85">
        <v>76</v>
      </c>
      <c r="W32" s="85">
        <v>1</v>
      </c>
    </row>
    <row r="33" spans="1:23" s="87" customFormat="1" ht="15.75" x14ac:dyDescent="0.25">
      <c r="B33" s="91">
        <v>44682</v>
      </c>
      <c r="C33" s="85">
        <v>3</v>
      </c>
      <c r="D33" s="85">
        <v>1</v>
      </c>
      <c r="E33" s="85">
        <v>7</v>
      </c>
      <c r="F33" s="85">
        <v>14</v>
      </c>
      <c r="G33" s="85">
        <v>23</v>
      </c>
      <c r="H33" s="85">
        <v>1</v>
      </c>
      <c r="I33" s="85">
        <v>4</v>
      </c>
      <c r="J33" s="85">
        <v>172</v>
      </c>
      <c r="K33" s="85">
        <v>13</v>
      </c>
      <c r="L33" s="85">
        <v>1</v>
      </c>
      <c r="M33" s="85">
        <v>13</v>
      </c>
      <c r="N33" s="85">
        <v>11</v>
      </c>
      <c r="O33" s="85">
        <v>4</v>
      </c>
      <c r="P33" s="85">
        <v>20</v>
      </c>
      <c r="Q33" s="85">
        <v>0</v>
      </c>
      <c r="R33" s="85">
        <v>6</v>
      </c>
      <c r="S33" s="85">
        <v>0</v>
      </c>
      <c r="T33" s="85">
        <v>24</v>
      </c>
      <c r="U33" s="85">
        <v>4</v>
      </c>
      <c r="V33" s="85">
        <v>92</v>
      </c>
      <c r="W33" s="85">
        <v>1</v>
      </c>
    </row>
    <row r="34" spans="1:23" s="87" customFormat="1" ht="15.75" x14ac:dyDescent="0.25">
      <c r="B34" s="91">
        <v>44713</v>
      </c>
      <c r="C34" s="85">
        <v>3</v>
      </c>
      <c r="D34" s="85">
        <v>0</v>
      </c>
      <c r="E34" s="85">
        <v>6</v>
      </c>
      <c r="F34" s="85">
        <v>10</v>
      </c>
      <c r="G34" s="85">
        <v>19</v>
      </c>
      <c r="H34" s="85">
        <v>0</v>
      </c>
      <c r="I34" s="85">
        <v>8</v>
      </c>
      <c r="J34" s="85">
        <v>126</v>
      </c>
      <c r="K34" s="85">
        <v>12</v>
      </c>
      <c r="L34" s="85">
        <v>1</v>
      </c>
      <c r="M34" s="85">
        <v>9</v>
      </c>
      <c r="N34" s="85">
        <v>18</v>
      </c>
      <c r="O34" s="85">
        <v>2</v>
      </c>
      <c r="P34" s="85">
        <v>32</v>
      </c>
      <c r="Q34" s="85">
        <v>0</v>
      </c>
      <c r="R34" s="85">
        <v>3</v>
      </c>
      <c r="S34" s="85">
        <v>0</v>
      </c>
      <c r="T34" s="85">
        <v>24</v>
      </c>
      <c r="U34" s="85">
        <v>5</v>
      </c>
      <c r="V34" s="85">
        <v>92</v>
      </c>
      <c r="W34" s="85">
        <v>3</v>
      </c>
    </row>
    <row r="35" spans="1:23" s="87" customFormat="1" ht="15.75" x14ac:dyDescent="0.25">
      <c r="B35" s="86" t="s">
        <v>93</v>
      </c>
      <c r="C35" s="88">
        <f t="shared" ref="C35:W35" si="14">+SUM(C32:C34)</f>
        <v>10</v>
      </c>
      <c r="D35" s="88">
        <f t="shared" si="14"/>
        <v>1</v>
      </c>
      <c r="E35" s="88">
        <f t="shared" si="14"/>
        <v>14</v>
      </c>
      <c r="F35" s="88">
        <f t="shared" si="14"/>
        <v>28</v>
      </c>
      <c r="G35" s="88">
        <f t="shared" si="14"/>
        <v>63</v>
      </c>
      <c r="H35" s="88">
        <f t="shared" si="14"/>
        <v>1</v>
      </c>
      <c r="I35" s="88">
        <f t="shared" si="14"/>
        <v>18</v>
      </c>
      <c r="J35" s="88">
        <f t="shared" si="14"/>
        <v>493</v>
      </c>
      <c r="K35" s="88">
        <f t="shared" si="14"/>
        <v>35</v>
      </c>
      <c r="L35" s="88">
        <f t="shared" si="14"/>
        <v>2</v>
      </c>
      <c r="M35" s="88">
        <f t="shared" si="14"/>
        <v>36</v>
      </c>
      <c r="N35" s="88">
        <f t="shared" si="14"/>
        <v>51</v>
      </c>
      <c r="O35" s="88">
        <f t="shared" si="14"/>
        <v>15</v>
      </c>
      <c r="P35" s="88">
        <f t="shared" ref="P35:V35" si="15">+SUM(P32:P34)</f>
        <v>79</v>
      </c>
      <c r="Q35" s="88">
        <f t="shared" si="15"/>
        <v>0</v>
      </c>
      <c r="R35" s="88">
        <f t="shared" si="15"/>
        <v>10</v>
      </c>
      <c r="S35" s="88">
        <f t="shared" si="15"/>
        <v>0</v>
      </c>
      <c r="T35" s="88">
        <f t="shared" si="15"/>
        <v>64</v>
      </c>
      <c r="U35" s="88">
        <f t="shared" si="15"/>
        <v>24</v>
      </c>
      <c r="V35" s="88">
        <f t="shared" si="15"/>
        <v>260</v>
      </c>
      <c r="W35" s="88">
        <f t="shared" si="14"/>
        <v>5</v>
      </c>
    </row>
    <row r="36" spans="1:23" s="87" customFormat="1" ht="15.75" x14ac:dyDescent="0.25">
      <c r="B36" s="90">
        <v>44743</v>
      </c>
      <c r="C36" s="85">
        <v>2</v>
      </c>
      <c r="D36" s="85">
        <v>0</v>
      </c>
      <c r="E36" s="85">
        <v>10</v>
      </c>
      <c r="F36" s="85">
        <v>5</v>
      </c>
      <c r="G36" s="85">
        <v>22</v>
      </c>
      <c r="H36" s="85">
        <v>2</v>
      </c>
      <c r="I36" s="85">
        <v>6</v>
      </c>
      <c r="J36" s="85">
        <v>184</v>
      </c>
      <c r="K36" s="85">
        <v>12</v>
      </c>
      <c r="L36" s="85">
        <v>1</v>
      </c>
      <c r="M36" s="85">
        <v>14</v>
      </c>
      <c r="N36" s="85">
        <v>19</v>
      </c>
      <c r="O36" s="85">
        <v>2</v>
      </c>
      <c r="P36" s="85">
        <v>31</v>
      </c>
      <c r="Q36" s="85">
        <v>0</v>
      </c>
      <c r="R36" s="85">
        <v>4</v>
      </c>
      <c r="S36" s="85">
        <v>0</v>
      </c>
      <c r="T36" s="85">
        <v>18</v>
      </c>
      <c r="U36" s="85">
        <v>7</v>
      </c>
      <c r="V36" s="85">
        <v>95</v>
      </c>
      <c r="W36" s="85">
        <v>2</v>
      </c>
    </row>
    <row r="37" spans="1:23" s="87" customFormat="1" ht="15.75" x14ac:dyDescent="0.25">
      <c r="B37" s="90">
        <v>44774</v>
      </c>
      <c r="C37" s="85">
        <v>1</v>
      </c>
      <c r="D37" s="85">
        <v>2</v>
      </c>
      <c r="E37" s="85">
        <v>11</v>
      </c>
      <c r="F37" s="85">
        <v>12</v>
      </c>
      <c r="G37" s="85">
        <v>15</v>
      </c>
      <c r="H37" s="85">
        <v>1</v>
      </c>
      <c r="I37" s="85">
        <v>22</v>
      </c>
      <c r="J37" s="85">
        <v>170</v>
      </c>
      <c r="K37" s="85">
        <v>14</v>
      </c>
      <c r="L37" s="85">
        <v>2</v>
      </c>
      <c r="M37" s="85">
        <v>15</v>
      </c>
      <c r="N37" s="85">
        <v>23</v>
      </c>
      <c r="O37" s="85">
        <v>2</v>
      </c>
      <c r="P37" s="85">
        <v>30</v>
      </c>
      <c r="Q37" s="85">
        <v>0</v>
      </c>
      <c r="R37" s="85">
        <v>16</v>
      </c>
      <c r="S37" s="85">
        <v>0</v>
      </c>
      <c r="T37" s="85">
        <v>40</v>
      </c>
      <c r="U37" s="85">
        <v>3</v>
      </c>
      <c r="V37" s="85">
        <v>122</v>
      </c>
      <c r="W37" s="85">
        <v>1</v>
      </c>
    </row>
    <row r="38" spans="1:23" s="87" customFormat="1" ht="15.75" x14ac:dyDescent="0.25">
      <c r="B38" s="90">
        <v>44805</v>
      </c>
      <c r="C38" s="85">
        <v>3</v>
      </c>
      <c r="D38" s="85">
        <v>2</v>
      </c>
      <c r="E38" s="85">
        <v>3</v>
      </c>
      <c r="F38" s="85">
        <v>4</v>
      </c>
      <c r="G38" s="85">
        <v>17</v>
      </c>
      <c r="H38" s="85">
        <v>1</v>
      </c>
      <c r="I38" s="85">
        <v>27</v>
      </c>
      <c r="J38" s="85">
        <v>141</v>
      </c>
      <c r="K38" s="85">
        <v>15</v>
      </c>
      <c r="L38" s="85">
        <v>3</v>
      </c>
      <c r="M38" s="85">
        <v>12</v>
      </c>
      <c r="N38" s="85">
        <v>17</v>
      </c>
      <c r="O38" s="85">
        <v>0</v>
      </c>
      <c r="P38" s="85">
        <v>16</v>
      </c>
      <c r="Q38" s="85">
        <v>1</v>
      </c>
      <c r="R38" s="85">
        <v>9</v>
      </c>
      <c r="S38" s="85">
        <v>0</v>
      </c>
      <c r="T38" s="85">
        <v>33</v>
      </c>
      <c r="U38" s="85">
        <v>3</v>
      </c>
      <c r="V38" s="85">
        <v>105</v>
      </c>
      <c r="W38" s="85">
        <v>7</v>
      </c>
    </row>
    <row r="39" spans="1:23" s="87" customFormat="1" ht="15.75" x14ac:dyDescent="0.25">
      <c r="B39" s="86" t="s">
        <v>93</v>
      </c>
      <c r="C39" s="88">
        <f t="shared" ref="C39:W39" si="16">+SUM(C28:C30)</f>
        <v>12</v>
      </c>
      <c r="D39" s="88">
        <f t="shared" si="16"/>
        <v>9</v>
      </c>
      <c r="E39" s="88">
        <f t="shared" si="16"/>
        <v>11</v>
      </c>
      <c r="F39" s="88">
        <f t="shared" si="16"/>
        <v>32</v>
      </c>
      <c r="G39" s="88">
        <f t="shared" si="16"/>
        <v>52</v>
      </c>
      <c r="H39" s="88">
        <f t="shared" si="16"/>
        <v>0</v>
      </c>
      <c r="I39" s="88">
        <f t="shared" si="16"/>
        <v>30</v>
      </c>
      <c r="J39" s="88">
        <f t="shared" si="16"/>
        <v>552</v>
      </c>
      <c r="K39" s="88">
        <f t="shared" si="16"/>
        <v>46</v>
      </c>
      <c r="L39" s="88">
        <f t="shared" si="16"/>
        <v>2</v>
      </c>
      <c r="M39" s="88">
        <f t="shared" si="16"/>
        <v>37</v>
      </c>
      <c r="N39" s="88">
        <f t="shared" si="16"/>
        <v>48</v>
      </c>
      <c r="O39" s="88">
        <f t="shared" si="16"/>
        <v>18</v>
      </c>
      <c r="P39" s="88">
        <f t="shared" ref="P39:V39" si="17">+SUM(P28:P30)</f>
        <v>86</v>
      </c>
      <c r="Q39" s="88">
        <f t="shared" si="17"/>
        <v>0</v>
      </c>
      <c r="R39" s="88">
        <f t="shared" si="17"/>
        <v>10</v>
      </c>
      <c r="S39" s="88">
        <f t="shared" si="17"/>
        <v>0</v>
      </c>
      <c r="T39" s="88">
        <f t="shared" si="17"/>
        <v>77</v>
      </c>
      <c r="U39" s="88">
        <f t="shared" si="17"/>
        <v>14</v>
      </c>
      <c r="V39" s="88">
        <f t="shared" si="17"/>
        <v>229</v>
      </c>
      <c r="W39" s="88">
        <f t="shared" si="16"/>
        <v>10</v>
      </c>
    </row>
    <row r="40" spans="1:23" s="87" customFormat="1" ht="15.75" x14ac:dyDescent="0.25">
      <c r="B40" s="90">
        <v>44835</v>
      </c>
      <c r="C40" s="176">
        <v>1</v>
      </c>
      <c r="D40" s="176">
        <v>1</v>
      </c>
      <c r="E40" s="176">
        <v>7</v>
      </c>
      <c r="F40" s="176">
        <v>10</v>
      </c>
      <c r="G40" s="176">
        <v>19</v>
      </c>
      <c r="H40" s="176">
        <v>1</v>
      </c>
      <c r="I40" s="176">
        <v>25</v>
      </c>
      <c r="J40" s="176">
        <v>154</v>
      </c>
      <c r="K40" s="176">
        <v>16</v>
      </c>
      <c r="L40" s="176">
        <v>1</v>
      </c>
      <c r="M40" s="176">
        <v>9</v>
      </c>
      <c r="N40" s="176">
        <v>16</v>
      </c>
      <c r="O40" s="176">
        <v>0</v>
      </c>
      <c r="P40" s="176">
        <v>22</v>
      </c>
      <c r="Q40" s="176">
        <v>0</v>
      </c>
      <c r="R40" s="176">
        <v>9</v>
      </c>
      <c r="S40" s="176">
        <v>0</v>
      </c>
      <c r="T40" s="176">
        <v>44</v>
      </c>
      <c r="U40" s="176">
        <v>2</v>
      </c>
      <c r="V40" s="176">
        <v>115</v>
      </c>
      <c r="W40" s="176">
        <v>4</v>
      </c>
    </row>
    <row r="41" spans="1:23" s="87" customFormat="1" ht="15.75" x14ac:dyDescent="0.25">
      <c r="A41"/>
      <c r="B41" s="90">
        <v>44866</v>
      </c>
      <c r="C41" s="176">
        <v>4</v>
      </c>
      <c r="D41" s="176">
        <v>1</v>
      </c>
      <c r="E41" s="176">
        <v>6</v>
      </c>
      <c r="F41" s="176">
        <v>19</v>
      </c>
      <c r="G41" s="176">
        <v>16</v>
      </c>
      <c r="H41" s="176">
        <v>3</v>
      </c>
      <c r="I41" s="176">
        <v>18</v>
      </c>
      <c r="J41" s="176">
        <v>140</v>
      </c>
      <c r="K41" s="176">
        <v>11</v>
      </c>
      <c r="L41" s="176">
        <v>0</v>
      </c>
      <c r="M41" s="176">
        <v>16</v>
      </c>
      <c r="N41" s="176">
        <v>13</v>
      </c>
      <c r="O41" s="176">
        <v>1</v>
      </c>
      <c r="P41" s="176">
        <v>19</v>
      </c>
      <c r="Q41" s="176">
        <v>1</v>
      </c>
      <c r="R41" s="176">
        <v>8</v>
      </c>
      <c r="S41" s="176">
        <v>0</v>
      </c>
      <c r="T41" s="176">
        <v>41</v>
      </c>
      <c r="U41" s="176">
        <v>1</v>
      </c>
      <c r="V41" s="176">
        <v>109</v>
      </c>
      <c r="W41" s="176">
        <v>6</v>
      </c>
    </row>
    <row r="42" spans="1:23" s="87" customFormat="1" ht="15.75" x14ac:dyDescent="0.25">
      <c r="A42"/>
      <c r="B42" s="90">
        <v>44896</v>
      </c>
      <c r="C42" s="176">
        <v>6</v>
      </c>
      <c r="D42" s="176">
        <v>2</v>
      </c>
      <c r="E42" s="176">
        <v>9</v>
      </c>
      <c r="F42" s="176">
        <v>7</v>
      </c>
      <c r="G42" s="176">
        <v>21</v>
      </c>
      <c r="H42" s="176">
        <v>3</v>
      </c>
      <c r="I42" s="176">
        <v>16</v>
      </c>
      <c r="J42" s="176">
        <v>102</v>
      </c>
      <c r="K42" s="176">
        <v>13</v>
      </c>
      <c r="L42" s="176">
        <v>3</v>
      </c>
      <c r="M42" s="176">
        <v>23</v>
      </c>
      <c r="N42" s="176">
        <v>16</v>
      </c>
      <c r="O42" s="176">
        <v>0</v>
      </c>
      <c r="P42" s="176">
        <v>15</v>
      </c>
      <c r="Q42" s="176">
        <v>3</v>
      </c>
      <c r="R42" s="176">
        <v>8</v>
      </c>
      <c r="S42" s="176">
        <v>0</v>
      </c>
      <c r="T42" s="176">
        <v>40</v>
      </c>
      <c r="U42" s="176">
        <v>3</v>
      </c>
      <c r="V42" s="176">
        <v>111</v>
      </c>
      <c r="W42" s="176">
        <v>5</v>
      </c>
    </row>
    <row r="43" spans="1:23" s="87" customFormat="1" ht="15.75" x14ac:dyDescent="0.25">
      <c r="A43"/>
      <c r="B43" s="177" t="s">
        <v>95</v>
      </c>
      <c r="C43" s="178">
        <f t="shared" ref="C43:W43" si="18">+SUM(C40:C42)</f>
        <v>11</v>
      </c>
      <c r="D43" s="178">
        <f t="shared" si="18"/>
        <v>4</v>
      </c>
      <c r="E43" s="178">
        <f t="shared" si="18"/>
        <v>22</v>
      </c>
      <c r="F43" s="178">
        <f t="shared" si="18"/>
        <v>36</v>
      </c>
      <c r="G43" s="178">
        <f t="shared" si="18"/>
        <v>56</v>
      </c>
      <c r="H43" s="178">
        <f t="shared" si="18"/>
        <v>7</v>
      </c>
      <c r="I43" s="178">
        <f t="shared" si="18"/>
        <v>59</v>
      </c>
      <c r="J43" s="178">
        <f t="shared" si="18"/>
        <v>396</v>
      </c>
      <c r="K43" s="178">
        <f t="shared" si="18"/>
        <v>40</v>
      </c>
      <c r="L43" s="178">
        <f t="shared" si="18"/>
        <v>4</v>
      </c>
      <c r="M43" s="178">
        <f t="shared" si="18"/>
        <v>48</v>
      </c>
      <c r="N43" s="178">
        <f t="shared" si="18"/>
        <v>45</v>
      </c>
      <c r="O43" s="178">
        <f t="shared" si="18"/>
        <v>1</v>
      </c>
      <c r="P43" s="178">
        <f>+SUM(P40:P42)</f>
        <v>56</v>
      </c>
      <c r="Q43" s="178">
        <f>+SUM(Q40:Q42)</f>
        <v>4</v>
      </c>
      <c r="R43" s="178">
        <f>+SUM(R40:R42)</f>
        <v>25</v>
      </c>
      <c r="S43" s="178">
        <f>+SUM(S40:S42)</f>
        <v>0</v>
      </c>
      <c r="T43" s="179">
        <f>SUM(T40:T42)</f>
        <v>125</v>
      </c>
      <c r="U43" s="179">
        <f>SUM(U40:U42)</f>
        <v>6</v>
      </c>
      <c r="V43" s="179">
        <f>SUM(V40:V42)</f>
        <v>335</v>
      </c>
      <c r="W43" s="178">
        <f t="shared" si="18"/>
        <v>15</v>
      </c>
    </row>
    <row r="44" spans="1:23" s="87" customFormat="1" ht="15.75" x14ac:dyDescent="0.25">
      <c r="A44" s="180"/>
      <c r="B44" s="181">
        <v>44927</v>
      </c>
      <c r="C44" s="176">
        <v>1</v>
      </c>
      <c r="D44" s="176">
        <v>5</v>
      </c>
      <c r="E44" s="176">
        <v>8</v>
      </c>
      <c r="F44" s="176">
        <v>10</v>
      </c>
      <c r="G44" s="176">
        <v>19</v>
      </c>
      <c r="H44" s="176">
        <v>3</v>
      </c>
      <c r="I44" s="176">
        <v>15</v>
      </c>
      <c r="J44" s="176">
        <v>117</v>
      </c>
      <c r="K44" s="176">
        <v>12</v>
      </c>
      <c r="L44" s="176">
        <v>5</v>
      </c>
      <c r="M44" s="176">
        <v>23</v>
      </c>
      <c r="N44" s="176">
        <v>11</v>
      </c>
      <c r="O44" s="176">
        <v>1</v>
      </c>
      <c r="P44" s="176">
        <v>22</v>
      </c>
      <c r="Q44" s="176">
        <v>2</v>
      </c>
      <c r="R44" s="176">
        <v>12</v>
      </c>
      <c r="S44" s="176">
        <v>0</v>
      </c>
      <c r="T44" s="176">
        <v>34</v>
      </c>
      <c r="U44" s="176">
        <v>2</v>
      </c>
      <c r="V44" s="176">
        <v>219</v>
      </c>
      <c r="W44" s="176">
        <v>4</v>
      </c>
    </row>
    <row r="45" spans="1:23" ht="15.75" x14ac:dyDescent="0.25">
      <c r="B45" s="90">
        <v>44958</v>
      </c>
      <c r="C45" s="176">
        <v>3</v>
      </c>
      <c r="D45" s="176">
        <v>2</v>
      </c>
      <c r="E45" s="176">
        <v>9</v>
      </c>
      <c r="F45" s="176">
        <v>5</v>
      </c>
      <c r="G45" s="176">
        <v>20</v>
      </c>
      <c r="H45" s="176">
        <v>3</v>
      </c>
      <c r="I45" s="176">
        <v>26</v>
      </c>
      <c r="J45" s="176">
        <v>107</v>
      </c>
      <c r="K45" s="176">
        <v>15</v>
      </c>
      <c r="L45" s="176">
        <v>3</v>
      </c>
      <c r="M45" s="176">
        <v>23</v>
      </c>
      <c r="N45" s="176">
        <v>8</v>
      </c>
      <c r="O45" s="176">
        <v>0</v>
      </c>
      <c r="P45" s="176">
        <v>27</v>
      </c>
      <c r="Q45" s="176">
        <v>2</v>
      </c>
      <c r="R45" s="176">
        <v>9</v>
      </c>
      <c r="S45" s="176">
        <v>0</v>
      </c>
      <c r="T45" s="176">
        <v>17</v>
      </c>
      <c r="U45" s="176">
        <v>4</v>
      </c>
      <c r="V45" s="176">
        <v>170</v>
      </c>
      <c r="W45" s="176">
        <v>2</v>
      </c>
    </row>
    <row r="46" spans="1:23" ht="15.75" x14ac:dyDescent="0.25">
      <c r="B46" s="90">
        <v>44986</v>
      </c>
      <c r="C46" s="176">
        <v>3</v>
      </c>
      <c r="D46" s="176">
        <v>2</v>
      </c>
      <c r="E46" s="176">
        <v>10</v>
      </c>
      <c r="F46" s="176">
        <v>9</v>
      </c>
      <c r="G46" s="176">
        <v>27</v>
      </c>
      <c r="H46" s="176">
        <v>2</v>
      </c>
      <c r="I46" s="176">
        <v>24</v>
      </c>
      <c r="J46" s="176">
        <v>173</v>
      </c>
      <c r="K46" s="176">
        <v>15</v>
      </c>
      <c r="L46" s="176">
        <v>3</v>
      </c>
      <c r="M46" s="176">
        <v>23</v>
      </c>
      <c r="N46" s="176">
        <v>5</v>
      </c>
      <c r="O46" s="176">
        <v>1</v>
      </c>
      <c r="P46" s="176">
        <v>24</v>
      </c>
      <c r="Q46" s="176">
        <v>7</v>
      </c>
      <c r="R46" s="176">
        <v>14</v>
      </c>
      <c r="S46" s="176">
        <v>0</v>
      </c>
      <c r="T46" s="176">
        <v>51</v>
      </c>
      <c r="U46" s="176">
        <v>2</v>
      </c>
      <c r="V46" s="176">
        <v>98</v>
      </c>
      <c r="W46" s="176">
        <v>9</v>
      </c>
    </row>
    <row r="47" spans="1:23" ht="15.75" x14ac:dyDescent="0.25">
      <c r="B47" s="177" t="s">
        <v>96</v>
      </c>
      <c r="C47" s="178">
        <f t="shared" ref="C47:W47" si="19">+SUM(C44:C46)</f>
        <v>7</v>
      </c>
      <c r="D47" s="178">
        <f t="shared" si="19"/>
        <v>9</v>
      </c>
      <c r="E47" s="178">
        <f t="shared" si="19"/>
        <v>27</v>
      </c>
      <c r="F47" s="178">
        <f t="shared" si="19"/>
        <v>24</v>
      </c>
      <c r="G47" s="178">
        <f t="shared" si="19"/>
        <v>66</v>
      </c>
      <c r="H47" s="178">
        <f t="shared" si="19"/>
        <v>8</v>
      </c>
      <c r="I47" s="178">
        <f t="shared" si="19"/>
        <v>65</v>
      </c>
      <c r="J47" s="178">
        <f t="shared" si="19"/>
        <v>397</v>
      </c>
      <c r="K47" s="178">
        <f t="shared" si="19"/>
        <v>42</v>
      </c>
      <c r="L47" s="178">
        <f t="shared" si="19"/>
        <v>11</v>
      </c>
      <c r="M47" s="178">
        <f t="shared" si="19"/>
        <v>69</v>
      </c>
      <c r="N47" s="178">
        <f t="shared" si="19"/>
        <v>24</v>
      </c>
      <c r="O47" s="178">
        <f t="shared" si="19"/>
        <v>2</v>
      </c>
      <c r="P47" s="178">
        <f>+SUM(P44:P46)</f>
        <v>73</v>
      </c>
      <c r="Q47" s="178">
        <f>+SUM(Q44:Q46)</f>
        <v>11</v>
      </c>
      <c r="R47" s="178">
        <f>+SUM(R44:R46)</f>
        <v>35</v>
      </c>
      <c r="S47" s="178">
        <f>+SUM(S44:S46)</f>
        <v>0</v>
      </c>
      <c r="T47" s="179">
        <f>SUM(T44:T46)</f>
        <v>102</v>
      </c>
      <c r="U47" s="179">
        <f>SUM(U44:U46)</f>
        <v>8</v>
      </c>
      <c r="V47" s="179">
        <f>SUM(V44:V46)</f>
        <v>487</v>
      </c>
      <c r="W47" s="178">
        <f t="shared" si="19"/>
        <v>15</v>
      </c>
    </row>
    <row r="48" spans="1:23" s="183" customFormat="1" ht="15.75" x14ac:dyDescent="0.25">
      <c r="A48" s="87"/>
      <c r="B48" s="90">
        <v>45017</v>
      </c>
      <c r="C48" s="83">
        <v>6</v>
      </c>
      <c r="D48" s="85">
        <v>1</v>
      </c>
      <c r="E48" s="85">
        <v>15</v>
      </c>
      <c r="F48" s="85">
        <v>9</v>
      </c>
      <c r="G48" s="83">
        <v>16</v>
      </c>
      <c r="H48" s="83">
        <v>4</v>
      </c>
      <c r="I48" s="83">
        <v>21</v>
      </c>
      <c r="J48" s="83">
        <v>101</v>
      </c>
      <c r="K48" s="83">
        <v>12</v>
      </c>
      <c r="L48" s="83">
        <v>6</v>
      </c>
      <c r="M48" s="83">
        <v>17</v>
      </c>
      <c r="N48" s="83">
        <v>9</v>
      </c>
      <c r="O48" s="85">
        <v>1</v>
      </c>
      <c r="P48" s="190">
        <v>26</v>
      </c>
      <c r="Q48" s="190">
        <v>3</v>
      </c>
      <c r="R48" s="190">
        <v>9</v>
      </c>
      <c r="S48" s="190">
        <v>33</v>
      </c>
      <c r="T48" s="190">
        <v>1</v>
      </c>
      <c r="U48" s="190">
        <v>74</v>
      </c>
      <c r="V48" s="190">
        <v>6</v>
      </c>
      <c r="W48" s="83">
        <v>4</v>
      </c>
    </row>
    <row r="49" spans="2:23" s="87" customFormat="1" ht="15.75" x14ac:dyDescent="0.25">
      <c r="B49" s="90">
        <v>45047</v>
      </c>
      <c r="C49" s="83">
        <v>2</v>
      </c>
      <c r="D49" s="85">
        <v>1</v>
      </c>
      <c r="E49" s="85">
        <v>11</v>
      </c>
      <c r="F49" s="85">
        <v>11</v>
      </c>
      <c r="G49" s="83">
        <v>16</v>
      </c>
      <c r="H49" s="83">
        <v>5</v>
      </c>
      <c r="I49" s="83">
        <v>29</v>
      </c>
      <c r="J49" s="83">
        <v>133</v>
      </c>
      <c r="K49" s="83">
        <v>17</v>
      </c>
      <c r="L49" s="83">
        <v>8</v>
      </c>
      <c r="M49" s="83">
        <v>20</v>
      </c>
      <c r="N49" s="83">
        <v>7</v>
      </c>
      <c r="O49" s="85">
        <v>0</v>
      </c>
      <c r="P49" s="190">
        <v>24</v>
      </c>
      <c r="Q49" s="190">
        <v>1</v>
      </c>
      <c r="R49" s="190">
        <v>19</v>
      </c>
      <c r="S49" s="190">
        <v>41</v>
      </c>
      <c r="T49" s="190">
        <v>1</v>
      </c>
      <c r="U49" s="190">
        <v>85</v>
      </c>
      <c r="V49" s="190">
        <v>11</v>
      </c>
      <c r="W49" s="83">
        <v>2</v>
      </c>
    </row>
    <row r="50" spans="2:23" ht="15.75" x14ac:dyDescent="0.25">
      <c r="B50" s="90">
        <v>45078</v>
      </c>
      <c r="C50" s="83">
        <v>2</v>
      </c>
      <c r="D50" s="85">
        <v>1</v>
      </c>
      <c r="E50" s="85">
        <v>8</v>
      </c>
      <c r="F50" s="85">
        <v>6</v>
      </c>
      <c r="G50" s="83">
        <v>16</v>
      </c>
      <c r="H50" s="83">
        <v>2</v>
      </c>
      <c r="I50" s="83">
        <v>22</v>
      </c>
      <c r="J50" s="83">
        <v>103</v>
      </c>
      <c r="K50" s="83">
        <v>16</v>
      </c>
      <c r="L50" s="83">
        <v>4</v>
      </c>
      <c r="M50" s="83">
        <v>12</v>
      </c>
      <c r="N50" s="83">
        <v>10</v>
      </c>
      <c r="O50" s="85">
        <v>0</v>
      </c>
      <c r="P50" s="190">
        <v>16</v>
      </c>
      <c r="Q50" s="190">
        <v>1</v>
      </c>
      <c r="R50" s="190">
        <v>11</v>
      </c>
      <c r="S50" s="190">
        <v>37</v>
      </c>
      <c r="T50" s="190">
        <v>1</v>
      </c>
      <c r="U50" s="190">
        <v>63</v>
      </c>
      <c r="V50" s="190">
        <v>7</v>
      </c>
      <c r="W50" s="83">
        <v>9</v>
      </c>
    </row>
    <row r="51" spans="2:23" ht="15.75" x14ac:dyDescent="0.25">
      <c r="B51" s="86" t="s">
        <v>97</v>
      </c>
      <c r="C51" s="88">
        <f t="shared" ref="C51:O51" si="20">+SUM(C48:C50)</f>
        <v>10</v>
      </c>
      <c r="D51" s="88">
        <f t="shared" si="20"/>
        <v>3</v>
      </c>
      <c r="E51" s="88">
        <f t="shared" si="20"/>
        <v>34</v>
      </c>
      <c r="F51" s="88">
        <f t="shared" si="20"/>
        <v>26</v>
      </c>
      <c r="G51" s="88">
        <f t="shared" si="20"/>
        <v>48</v>
      </c>
      <c r="H51" s="88">
        <f t="shared" si="20"/>
        <v>11</v>
      </c>
      <c r="I51" s="88">
        <f t="shared" si="20"/>
        <v>72</v>
      </c>
      <c r="J51" s="88">
        <f t="shared" si="20"/>
        <v>337</v>
      </c>
      <c r="K51" s="88">
        <f t="shared" si="20"/>
        <v>45</v>
      </c>
      <c r="L51" s="88">
        <f t="shared" si="20"/>
        <v>18</v>
      </c>
      <c r="M51" s="88">
        <f t="shared" si="20"/>
        <v>49</v>
      </c>
      <c r="N51" s="88">
        <f t="shared" si="20"/>
        <v>26</v>
      </c>
      <c r="O51" s="88">
        <f t="shared" si="20"/>
        <v>1</v>
      </c>
      <c r="P51" s="191">
        <f>+SUM(P48:P50)</f>
        <v>66</v>
      </c>
      <c r="Q51" s="191">
        <f>+SUM(Q48:Q50)</f>
        <v>5</v>
      </c>
      <c r="R51" s="191">
        <f>+SUM(R48:R50)</f>
        <v>39</v>
      </c>
      <c r="S51" s="191">
        <f>+SUM(S48:S50)</f>
        <v>111</v>
      </c>
      <c r="T51" s="191">
        <f>SUM(T48:T50)</f>
        <v>3</v>
      </c>
      <c r="U51" s="191">
        <f>SUM(U48:U50)</f>
        <v>222</v>
      </c>
      <c r="V51" s="191">
        <f>SUM(V48:V50)</f>
        <v>24</v>
      </c>
      <c r="W51" s="88">
        <f t="shared" ref="W51" si="21">+SUM(W48:W50)</f>
        <v>15</v>
      </c>
    </row>
    <row r="52" spans="2:23" x14ac:dyDescent="0.25">
      <c r="B52" s="46"/>
      <c r="H52"/>
      <c r="I52"/>
      <c r="L52"/>
      <c r="M52"/>
      <c r="N52"/>
      <c r="O52"/>
      <c r="P52"/>
      <c r="U52" s="182"/>
    </row>
    <row r="53" spans="2:23" x14ac:dyDescent="0.25">
      <c r="B53" s="46"/>
      <c r="H53"/>
      <c r="I53"/>
      <c r="L53"/>
      <c r="M53"/>
      <c r="N53"/>
      <c r="O53"/>
      <c r="P53"/>
      <c r="U53" s="182"/>
    </row>
    <row r="54" spans="2:23" ht="18.75" x14ac:dyDescent="0.3">
      <c r="B54" s="3" t="s">
        <v>62</v>
      </c>
      <c r="G54" s="4"/>
      <c r="I54"/>
      <c r="K54" s="4"/>
      <c r="M54" s="5"/>
      <c r="P54"/>
    </row>
    <row r="55" spans="2:23" x14ac:dyDescent="0.25">
      <c r="B55" s="30" t="s">
        <v>128</v>
      </c>
      <c r="C55" s="31"/>
      <c r="D55" s="31" t="s">
        <v>149</v>
      </c>
      <c r="E55" s="31"/>
      <c r="F55" s="31"/>
      <c r="G55" s="31"/>
      <c r="H55" s="31"/>
      <c r="I55" s="31"/>
      <c r="K55" s="4"/>
      <c r="M55" s="5"/>
      <c r="P55"/>
    </row>
    <row r="56" spans="2:23" x14ac:dyDescent="0.25">
      <c r="B56" s="30" t="s">
        <v>132</v>
      </c>
      <c r="C56" s="31"/>
      <c r="D56" s="31" t="s">
        <v>150</v>
      </c>
      <c r="E56" s="31"/>
      <c r="F56" s="31"/>
      <c r="G56" s="31"/>
      <c r="H56" s="31"/>
      <c r="I56" s="31"/>
      <c r="K56" s="4"/>
      <c r="M56" s="5"/>
      <c r="P56"/>
    </row>
    <row r="57" spans="2:23" x14ac:dyDescent="0.25">
      <c r="B57" s="30" t="s">
        <v>129</v>
      </c>
      <c r="C57" s="31"/>
      <c r="D57" s="31" t="s">
        <v>151</v>
      </c>
      <c r="E57" s="31"/>
      <c r="F57" s="31"/>
      <c r="G57" s="31"/>
      <c r="H57" s="31"/>
      <c r="I57" s="31"/>
      <c r="K57" s="4"/>
      <c r="M57" s="5"/>
      <c r="P57"/>
    </row>
    <row r="58" spans="2:23" x14ac:dyDescent="0.25">
      <c r="B58" s="30" t="s">
        <v>130</v>
      </c>
      <c r="C58" s="31"/>
      <c r="D58" s="31" t="s">
        <v>152</v>
      </c>
      <c r="E58" s="31"/>
      <c r="F58" s="31"/>
      <c r="G58" s="31"/>
      <c r="H58" s="31"/>
      <c r="I58" s="31"/>
      <c r="K58" s="4"/>
      <c r="M58" s="5"/>
      <c r="P58"/>
    </row>
    <row r="59" spans="2:23" x14ac:dyDescent="0.25">
      <c r="B59" s="30" t="s">
        <v>131</v>
      </c>
      <c r="C59" s="31"/>
      <c r="D59" s="31" t="s">
        <v>153</v>
      </c>
      <c r="E59" s="31"/>
      <c r="F59" s="31"/>
      <c r="G59" s="31"/>
      <c r="H59" s="31"/>
      <c r="I59" s="31"/>
      <c r="K59" s="4"/>
      <c r="M59" s="5"/>
      <c r="P59"/>
    </row>
    <row r="60" spans="2:23" x14ac:dyDescent="0.25">
      <c r="B60" s="30" t="s">
        <v>133</v>
      </c>
      <c r="C60" s="31"/>
      <c r="D60" s="31" t="s">
        <v>154</v>
      </c>
      <c r="E60" s="31"/>
      <c r="F60" s="31"/>
      <c r="G60" s="31"/>
      <c r="H60" s="31"/>
      <c r="I60" s="31"/>
      <c r="K60" s="4"/>
      <c r="M60" s="5"/>
      <c r="P60"/>
    </row>
    <row r="61" spans="2:23" x14ac:dyDescent="0.25">
      <c r="B61" s="30" t="s">
        <v>134</v>
      </c>
      <c r="C61" s="31"/>
      <c r="D61" s="31" t="s">
        <v>155</v>
      </c>
      <c r="E61" s="31"/>
      <c r="F61" s="31"/>
      <c r="G61" s="31"/>
      <c r="H61" s="31"/>
      <c r="I61" s="31"/>
      <c r="K61" s="4"/>
      <c r="M61" s="5"/>
      <c r="P61"/>
    </row>
    <row r="62" spans="2:23" x14ac:dyDescent="0.25">
      <c r="B62" s="35" t="s">
        <v>135</v>
      </c>
      <c r="C62" s="1"/>
      <c r="D62" s="1" t="s">
        <v>156</v>
      </c>
      <c r="E62" s="1"/>
      <c r="F62" s="1"/>
      <c r="G62" s="1"/>
      <c r="H62" s="1"/>
      <c r="I62" s="1"/>
      <c r="K62" s="4"/>
      <c r="M62" s="5"/>
      <c r="P62"/>
    </row>
    <row r="63" spans="2:23" x14ac:dyDescent="0.25">
      <c r="B63" s="39" t="s">
        <v>136</v>
      </c>
      <c r="C63" s="2"/>
      <c r="D63" s="2" t="s">
        <v>157</v>
      </c>
      <c r="E63" s="2"/>
      <c r="F63" s="2"/>
      <c r="G63" s="2"/>
      <c r="H63" s="2"/>
      <c r="I63" s="2"/>
      <c r="K63" s="4"/>
      <c r="M63" s="5"/>
      <c r="P63"/>
    </row>
    <row r="64" spans="2:23" x14ac:dyDescent="0.25">
      <c r="B64" s="30" t="s">
        <v>137</v>
      </c>
      <c r="C64" s="31"/>
      <c r="D64" s="31" t="s">
        <v>158</v>
      </c>
      <c r="E64" s="31"/>
      <c r="F64" s="31"/>
      <c r="G64" s="31"/>
      <c r="H64" s="31"/>
      <c r="I64" s="31"/>
      <c r="K64" s="4"/>
      <c r="M64" s="5"/>
      <c r="P64"/>
    </row>
    <row r="65" spans="2:16" x14ac:dyDescent="0.25">
      <c r="B65" s="30" t="s">
        <v>138</v>
      </c>
      <c r="C65" s="31"/>
      <c r="D65" s="31" t="s">
        <v>159</v>
      </c>
      <c r="E65" s="31"/>
      <c r="F65" s="31"/>
      <c r="G65" s="31"/>
      <c r="H65" s="31"/>
      <c r="I65" s="31"/>
      <c r="K65" s="4"/>
      <c r="M65" s="5"/>
      <c r="P65"/>
    </row>
    <row r="66" spans="2:16" x14ac:dyDescent="0.25">
      <c r="B66" s="30" t="s">
        <v>139</v>
      </c>
      <c r="C66" s="31"/>
      <c r="D66" s="31" t="s">
        <v>160</v>
      </c>
      <c r="E66" s="31"/>
      <c r="F66" s="31"/>
      <c r="G66" s="31"/>
      <c r="H66" s="31"/>
      <c r="I66" s="31"/>
      <c r="K66" s="4"/>
      <c r="M66" s="5"/>
      <c r="P66"/>
    </row>
    <row r="67" spans="2:16" x14ac:dyDescent="0.25">
      <c r="B67" s="30" t="s">
        <v>140</v>
      </c>
      <c r="C67" s="31"/>
      <c r="D67" s="31" t="s">
        <v>161</v>
      </c>
      <c r="E67" s="31"/>
      <c r="F67" s="31"/>
      <c r="G67" s="31"/>
      <c r="H67" s="31"/>
      <c r="I67" s="31"/>
      <c r="K67" s="4"/>
      <c r="M67" s="5"/>
      <c r="P67"/>
    </row>
    <row r="68" spans="2:16" x14ac:dyDescent="0.25">
      <c r="B68" s="30" t="s">
        <v>148</v>
      </c>
      <c r="C68" s="31"/>
      <c r="D68" s="31" t="s">
        <v>162</v>
      </c>
      <c r="E68" s="31"/>
      <c r="F68" s="31"/>
      <c r="G68" s="31"/>
      <c r="H68" s="31"/>
      <c r="I68" s="31"/>
      <c r="K68" s="4"/>
      <c r="M68" s="5"/>
      <c r="P68"/>
    </row>
    <row r="69" spans="2:16" x14ac:dyDescent="0.25">
      <c r="B69" s="30" t="s">
        <v>141</v>
      </c>
      <c r="C69" s="31"/>
      <c r="D69" s="31" t="s">
        <v>163</v>
      </c>
      <c r="E69" s="31"/>
      <c r="F69" s="31"/>
      <c r="G69" s="31"/>
      <c r="H69" s="31"/>
      <c r="I69" s="31"/>
      <c r="K69" s="4"/>
      <c r="M69" s="5"/>
      <c r="P69"/>
    </row>
    <row r="70" spans="2:16" x14ac:dyDescent="0.25">
      <c r="B70" s="30" t="s">
        <v>142</v>
      </c>
      <c r="C70" s="31"/>
      <c r="D70" s="31" t="s">
        <v>164</v>
      </c>
      <c r="E70" s="31"/>
      <c r="F70" s="31"/>
      <c r="G70" s="31"/>
      <c r="H70" s="31"/>
      <c r="I70" s="31"/>
      <c r="K70" s="4"/>
      <c r="M70" s="5"/>
      <c r="P70"/>
    </row>
    <row r="71" spans="2:16" x14ac:dyDescent="0.25">
      <c r="B71" s="30" t="s">
        <v>143</v>
      </c>
      <c r="C71" s="31"/>
      <c r="D71" s="31" t="s">
        <v>165</v>
      </c>
      <c r="E71" s="31"/>
      <c r="F71" s="31"/>
      <c r="G71" s="31"/>
      <c r="H71" s="31"/>
      <c r="I71" s="31"/>
      <c r="K71" s="4"/>
      <c r="M71" s="5"/>
      <c r="P71"/>
    </row>
    <row r="72" spans="2:16" x14ac:dyDescent="0.25">
      <c r="B72" s="30" t="s">
        <v>144</v>
      </c>
      <c r="C72" s="31"/>
      <c r="D72" s="31" t="s">
        <v>166</v>
      </c>
      <c r="E72" s="31"/>
      <c r="F72" s="31"/>
      <c r="G72" s="31"/>
      <c r="H72" s="31"/>
      <c r="I72" s="31"/>
      <c r="K72" s="4"/>
      <c r="M72" s="5"/>
      <c r="P72"/>
    </row>
    <row r="73" spans="2:16" x14ac:dyDescent="0.25">
      <c r="B73" s="30" t="s">
        <v>145</v>
      </c>
      <c r="C73" s="31"/>
      <c r="D73" s="31" t="s">
        <v>167</v>
      </c>
      <c r="E73" s="31"/>
      <c r="F73" s="31"/>
      <c r="G73" s="31"/>
      <c r="H73" s="31"/>
      <c r="I73" s="31"/>
      <c r="K73" s="4"/>
      <c r="M73" s="5"/>
      <c r="P73"/>
    </row>
    <row r="74" spans="2:16" x14ac:dyDescent="0.25">
      <c r="B74" s="30" t="s">
        <v>146</v>
      </c>
      <c r="C74" s="31"/>
      <c r="D74" s="31" t="s">
        <v>168</v>
      </c>
      <c r="E74" s="31"/>
      <c r="F74" s="31"/>
      <c r="G74" s="31"/>
      <c r="H74" s="31"/>
      <c r="I74" s="31"/>
    </row>
    <row r="75" spans="2:16" x14ac:dyDescent="0.25">
      <c r="B75" s="30" t="s">
        <v>147</v>
      </c>
      <c r="C75" s="31"/>
      <c r="D75" s="31" t="s">
        <v>169</v>
      </c>
      <c r="E75" s="31"/>
      <c r="F75" s="31"/>
      <c r="G75" s="31"/>
      <c r="H75" s="31"/>
      <c r="I75" s="31"/>
    </row>
    <row r="77" spans="2:16" x14ac:dyDescent="0.25">
      <c r="B77" s="43" t="s">
        <v>125</v>
      </c>
    </row>
  </sheetData>
  <sheetProtection algorithmName="SHA-512" hashValue="F6qAWXxkwbmk8a2jdKLpxBCvbDyyoaRW+Ao0KD+DdBgkwAaCAFstXcCR6FA1elxJrp+6I9yeeGMYVFV0CjpDRQ==" saltValue="2acLsBZowzVOTiUggor9Mg==" spinCount="100000" sheet="1" objects="1" scenarios="1"/>
  <mergeCells count="1">
    <mergeCell ref="C3:W3"/>
  </mergeCells>
  <phoneticPr fontId="4" type="noConversion"/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55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6.7109375" customWidth="1"/>
    <col min="3" max="3" width="16.140625" bestFit="1" customWidth="1"/>
    <col min="4" max="4" width="14" bestFit="1" customWidth="1"/>
    <col min="5" max="5" width="47.7109375" customWidth="1"/>
  </cols>
  <sheetData>
    <row r="1" spans="2:4" ht="50.1" customHeight="1" x14ac:dyDescent="0.25"/>
    <row r="2" spans="2:4" ht="20.100000000000001" customHeight="1" x14ac:dyDescent="0.3">
      <c r="B2" s="15" t="s">
        <v>170</v>
      </c>
    </row>
    <row r="3" spans="2:4" ht="30" customHeight="1" x14ac:dyDescent="0.25">
      <c r="B3" s="62"/>
      <c r="C3" s="254" t="s">
        <v>171</v>
      </c>
      <c r="D3" s="255"/>
    </row>
    <row r="4" spans="2:4" ht="30" customHeight="1" x14ac:dyDescent="0.25">
      <c r="B4" s="61" t="s">
        <v>1</v>
      </c>
      <c r="C4" s="60" t="s">
        <v>172</v>
      </c>
      <c r="D4" s="60" t="s">
        <v>173</v>
      </c>
    </row>
    <row r="5" spans="2:4" ht="15.75" x14ac:dyDescent="0.25">
      <c r="B5" s="14">
        <v>44104</v>
      </c>
      <c r="C5" s="184">
        <v>60</v>
      </c>
      <c r="D5" s="185"/>
    </row>
    <row r="6" spans="2:4" ht="15.75" x14ac:dyDescent="0.25">
      <c r="B6" s="73" t="s">
        <v>86</v>
      </c>
      <c r="C6" s="186">
        <f>+SUM(C3:C5)</f>
        <v>60</v>
      </c>
      <c r="D6" s="186">
        <f>+SUM(D3:D5)</f>
        <v>0</v>
      </c>
    </row>
    <row r="7" spans="2:4" ht="15.75" x14ac:dyDescent="0.25">
      <c r="B7" s="13">
        <v>44135</v>
      </c>
      <c r="C7" s="185">
        <v>132</v>
      </c>
      <c r="D7" s="185">
        <v>19</v>
      </c>
    </row>
    <row r="8" spans="2:4" ht="15.75" x14ac:dyDescent="0.25">
      <c r="B8" s="13">
        <v>44165</v>
      </c>
      <c r="C8" s="185">
        <v>139</v>
      </c>
      <c r="D8" s="185">
        <v>42</v>
      </c>
    </row>
    <row r="9" spans="2:4" ht="15.75" x14ac:dyDescent="0.25">
      <c r="B9" s="13">
        <v>44196</v>
      </c>
      <c r="C9" s="185">
        <v>126</v>
      </c>
      <c r="D9" s="185">
        <v>79</v>
      </c>
    </row>
    <row r="10" spans="2:4" ht="15.75" x14ac:dyDescent="0.25">
      <c r="B10" s="73" t="s">
        <v>87</v>
      </c>
      <c r="C10" s="186">
        <f>+SUM(C7:C9)</f>
        <v>397</v>
      </c>
      <c r="D10" s="186">
        <f>+SUM(D7:D9)</f>
        <v>140</v>
      </c>
    </row>
    <row r="11" spans="2:4" ht="15.75" x14ac:dyDescent="0.25">
      <c r="B11" s="13">
        <v>44227</v>
      </c>
      <c r="C11" s="185">
        <v>110</v>
      </c>
      <c r="D11" s="185">
        <v>37</v>
      </c>
    </row>
    <row r="12" spans="2:4" ht="15.75" x14ac:dyDescent="0.25">
      <c r="B12" s="13">
        <v>44255</v>
      </c>
      <c r="C12" s="185">
        <v>138</v>
      </c>
      <c r="D12" s="185">
        <v>67</v>
      </c>
    </row>
    <row r="13" spans="2:4" ht="15.75" x14ac:dyDescent="0.25">
      <c r="B13" s="13">
        <v>44286</v>
      </c>
      <c r="C13" s="185">
        <v>152</v>
      </c>
      <c r="D13" s="185">
        <v>298</v>
      </c>
    </row>
    <row r="14" spans="2:4" ht="15.75" x14ac:dyDescent="0.25">
      <c r="B14" s="73" t="s">
        <v>88</v>
      </c>
      <c r="C14" s="186">
        <v>37</v>
      </c>
      <c r="D14" s="186">
        <v>13</v>
      </c>
    </row>
    <row r="15" spans="2:4" ht="15.75" x14ac:dyDescent="0.25">
      <c r="B15" s="13">
        <v>44287</v>
      </c>
      <c r="C15" s="185">
        <v>145</v>
      </c>
      <c r="D15" s="185">
        <v>177</v>
      </c>
    </row>
    <row r="16" spans="2:4" ht="15.75" x14ac:dyDescent="0.25">
      <c r="B16" s="13">
        <v>44317</v>
      </c>
      <c r="C16" s="185">
        <v>182</v>
      </c>
      <c r="D16" s="185">
        <v>143</v>
      </c>
    </row>
    <row r="17" spans="2:4" ht="15.75" x14ac:dyDescent="0.25">
      <c r="B17" s="64">
        <v>44348</v>
      </c>
      <c r="C17" s="185">
        <v>148</v>
      </c>
      <c r="D17" s="185">
        <v>151</v>
      </c>
    </row>
    <row r="18" spans="2:4" ht="15.75" x14ac:dyDescent="0.25">
      <c r="B18" s="73" t="s">
        <v>89</v>
      </c>
      <c r="C18" s="186">
        <f>+SUM(C15:C17)</f>
        <v>475</v>
      </c>
      <c r="D18" s="186">
        <f>+SUM(D15:D17)</f>
        <v>471</v>
      </c>
    </row>
    <row r="19" spans="2:4" ht="15.75" x14ac:dyDescent="0.25">
      <c r="B19" s="13">
        <v>44378</v>
      </c>
      <c r="C19" s="185">
        <v>159</v>
      </c>
      <c r="D19" s="185">
        <v>170</v>
      </c>
    </row>
    <row r="20" spans="2:4" ht="15.75" x14ac:dyDescent="0.25">
      <c r="B20" s="13">
        <v>44409</v>
      </c>
      <c r="C20" s="185">
        <v>150</v>
      </c>
      <c r="D20" s="185">
        <v>172</v>
      </c>
    </row>
    <row r="21" spans="2:4" ht="15.75" x14ac:dyDescent="0.25">
      <c r="B21" s="47">
        <v>44440</v>
      </c>
      <c r="C21" s="185">
        <v>172</v>
      </c>
      <c r="D21" s="185">
        <v>174</v>
      </c>
    </row>
    <row r="22" spans="2:4" ht="15.75" x14ac:dyDescent="0.25">
      <c r="B22" s="73" t="s">
        <v>90</v>
      </c>
      <c r="C22" s="186">
        <f>+SUM(C19:C21)</f>
        <v>481</v>
      </c>
      <c r="D22" s="186">
        <f>+SUM(D19:D21)</f>
        <v>516</v>
      </c>
    </row>
    <row r="23" spans="2:4" ht="15.75" x14ac:dyDescent="0.25">
      <c r="B23" s="47">
        <v>44470</v>
      </c>
      <c r="C23" s="185">
        <v>178</v>
      </c>
      <c r="D23" s="185">
        <v>153</v>
      </c>
    </row>
    <row r="24" spans="2:4" ht="15.75" x14ac:dyDescent="0.25">
      <c r="B24" s="47">
        <v>44501</v>
      </c>
      <c r="C24" s="185">
        <v>138</v>
      </c>
      <c r="D24" s="185">
        <v>135</v>
      </c>
    </row>
    <row r="25" spans="2:4" ht="15.75" x14ac:dyDescent="0.25">
      <c r="B25" s="13">
        <v>44531</v>
      </c>
      <c r="C25" s="185">
        <v>113</v>
      </c>
      <c r="D25" s="185">
        <v>102</v>
      </c>
    </row>
    <row r="26" spans="2:4" ht="15.75" x14ac:dyDescent="0.25">
      <c r="B26" s="73" t="s">
        <v>91</v>
      </c>
      <c r="C26" s="186">
        <f>+SUM(C23:C25)</f>
        <v>429</v>
      </c>
      <c r="D26" s="186">
        <f>+SUM(D23:D25)</f>
        <v>390</v>
      </c>
    </row>
    <row r="27" spans="2:4" ht="15.75" x14ac:dyDescent="0.25">
      <c r="B27" s="13">
        <v>44562</v>
      </c>
      <c r="C27" s="185">
        <v>117</v>
      </c>
      <c r="D27" s="185">
        <v>175</v>
      </c>
    </row>
    <row r="28" spans="2:4" ht="15.75" x14ac:dyDescent="0.25">
      <c r="B28" s="47">
        <v>44593</v>
      </c>
      <c r="C28" s="185">
        <v>130</v>
      </c>
      <c r="D28" s="185">
        <v>145</v>
      </c>
    </row>
    <row r="29" spans="2:4" ht="15.75" x14ac:dyDescent="0.25">
      <c r="B29" s="13">
        <v>44621</v>
      </c>
      <c r="C29" s="185">
        <v>195</v>
      </c>
      <c r="D29" s="185">
        <v>153</v>
      </c>
    </row>
    <row r="30" spans="2:4" ht="15.75" x14ac:dyDescent="0.25">
      <c r="B30" s="73" t="s">
        <v>92</v>
      </c>
      <c r="C30" s="186">
        <f>+SUM(C27:C29)</f>
        <v>442</v>
      </c>
      <c r="D30" s="186">
        <f>+SUM(D27:D29)</f>
        <v>473</v>
      </c>
    </row>
    <row r="31" spans="2:4" ht="15.75" x14ac:dyDescent="0.25">
      <c r="B31" s="13">
        <v>44652</v>
      </c>
      <c r="C31" s="185">
        <v>159</v>
      </c>
      <c r="D31" s="185">
        <v>129</v>
      </c>
    </row>
    <row r="32" spans="2:4" ht="15.75" x14ac:dyDescent="0.25">
      <c r="B32" s="13">
        <v>44682</v>
      </c>
      <c r="C32" s="185">
        <v>169</v>
      </c>
      <c r="D32" s="185">
        <v>175</v>
      </c>
    </row>
    <row r="33" spans="2:4" ht="15.75" x14ac:dyDescent="0.25">
      <c r="B33" s="13">
        <v>44713</v>
      </c>
      <c r="C33" s="185">
        <v>122</v>
      </c>
      <c r="D33" s="185">
        <v>228</v>
      </c>
    </row>
    <row r="34" spans="2:4" ht="15.75" x14ac:dyDescent="0.25">
      <c r="B34" s="73" t="s">
        <v>93</v>
      </c>
      <c r="C34" s="186">
        <f>+SUM(C31:C33)</f>
        <v>450</v>
      </c>
      <c r="D34" s="186">
        <f>+SUM(D31:D33)</f>
        <v>532</v>
      </c>
    </row>
    <row r="35" spans="2:4" ht="15.75" x14ac:dyDescent="0.25">
      <c r="B35" s="47">
        <v>44743</v>
      </c>
      <c r="C35" s="185">
        <v>154</v>
      </c>
      <c r="D35" s="185">
        <v>139</v>
      </c>
    </row>
    <row r="36" spans="2:4" ht="15.75" x14ac:dyDescent="0.25">
      <c r="B36" s="13">
        <v>44774</v>
      </c>
      <c r="C36" s="185">
        <v>146</v>
      </c>
      <c r="D36" s="185">
        <v>140</v>
      </c>
    </row>
    <row r="37" spans="2:4" ht="15.75" x14ac:dyDescent="0.25">
      <c r="B37" s="13">
        <v>44805</v>
      </c>
      <c r="C37" s="185">
        <v>150</v>
      </c>
      <c r="D37" s="185">
        <v>67</v>
      </c>
    </row>
    <row r="38" spans="2:4" ht="15.75" x14ac:dyDescent="0.25">
      <c r="B38" s="73" t="s">
        <v>94</v>
      </c>
      <c r="C38" s="186">
        <f>+SUM(C35:C37)</f>
        <v>450</v>
      </c>
      <c r="D38" s="186">
        <f>+SUM(D35:D37)</f>
        <v>346</v>
      </c>
    </row>
    <row r="39" spans="2:4" ht="15.75" x14ac:dyDescent="0.25">
      <c r="B39" s="47">
        <v>44835</v>
      </c>
      <c r="C39" s="185">
        <v>118</v>
      </c>
      <c r="D39" s="185">
        <v>142</v>
      </c>
    </row>
    <row r="40" spans="2:4" ht="15.75" x14ac:dyDescent="0.25">
      <c r="B40" s="13">
        <v>44866</v>
      </c>
      <c r="C40" s="185">
        <v>111</v>
      </c>
      <c r="D40" s="185">
        <v>95</v>
      </c>
    </row>
    <row r="41" spans="2:4" ht="15.75" x14ac:dyDescent="0.25">
      <c r="B41" s="13">
        <v>44896</v>
      </c>
      <c r="C41" s="185">
        <v>102</v>
      </c>
      <c r="D41" s="185">
        <v>108</v>
      </c>
    </row>
    <row r="42" spans="2:4" ht="15.75" x14ac:dyDescent="0.25">
      <c r="B42" s="73" t="s">
        <v>95</v>
      </c>
      <c r="C42" s="186">
        <f>+SUM(C39:C41)</f>
        <v>331</v>
      </c>
      <c r="D42" s="186">
        <f>+SUM(D39:D41)</f>
        <v>345</v>
      </c>
    </row>
    <row r="43" spans="2:4" ht="15.75" x14ac:dyDescent="0.25">
      <c r="B43" s="47">
        <v>44927</v>
      </c>
      <c r="C43" s="185">
        <v>89</v>
      </c>
      <c r="D43" s="185">
        <v>131</v>
      </c>
    </row>
    <row r="44" spans="2:4" ht="15.75" x14ac:dyDescent="0.25">
      <c r="B44" s="13">
        <v>44958</v>
      </c>
      <c r="C44" s="185">
        <v>109</v>
      </c>
      <c r="D44" s="185">
        <v>104</v>
      </c>
    </row>
    <row r="45" spans="2:4" ht="15.75" x14ac:dyDescent="0.25">
      <c r="B45" s="13">
        <v>44986</v>
      </c>
      <c r="C45" s="185">
        <v>101</v>
      </c>
      <c r="D45" s="185">
        <v>99</v>
      </c>
    </row>
    <row r="46" spans="2:4" ht="15.75" x14ac:dyDescent="0.25">
      <c r="B46" s="73" t="s">
        <v>96</v>
      </c>
      <c r="C46" s="186">
        <f>+SUM(C43:C45)</f>
        <v>299</v>
      </c>
      <c r="D46" s="186">
        <f>+SUM(D43:D45)</f>
        <v>334</v>
      </c>
    </row>
    <row r="47" spans="2:4" ht="15.75" x14ac:dyDescent="0.25">
      <c r="B47" s="47">
        <v>45017</v>
      </c>
      <c r="C47" s="185">
        <v>93</v>
      </c>
      <c r="D47" s="185">
        <v>56</v>
      </c>
    </row>
    <row r="48" spans="2:4" ht="15.75" x14ac:dyDescent="0.25">
      <c r="B48" s="13">
        <v>45047</v>
      </c>
      <c r="C48" s="185">
        <v>91</v>
      </c>
      <c r="D48" s="185">
        <v>91</v>
      </c>
    </row>
    <row r="49" spans="2:5" ht="15.75" x14ac:dyDescent="0.25">
      <c r="B49" s="13">
        <v>45078</v>
      </c>
      <c r="C49" s="185">
        <v>101</v>
      </c>
      <c r="D49" s="185">
        <v>81</v>
      </c>
    </row>
    <row r="50" spans="2:5" ht="15.75" x14ac:dyDescent="0.25">
      <c r="B50" s="73" t="s">
        <v>97</v>
      </c>
      <c r="C50" s="186">
        <f>+SUM(C47:C49)</f>
        <v>285</v>
      </c>
      <c r="D50" s="186">
        <f>+SUM(D47:D49)</f>
        <v>228</v>
      </c>
    </row>
    <row r="52" spans="2:5" ht="18.75" x14ac:dyDescent="0.3">
      <c r="B52" s="3" t="s">
        <v>62</v>
      </c>
    </row>
    <row r="53" spans="2:5" ht="30" x14ac:dyDescent="0.25">
      <c r="B53" s="45" t="s">
        <v>174</v>
      </c>
      <c r="E53" s="59" t="s">
        <v>175</v>
      </c>
    </row>
    <row r="55" spans="2:5" x14ac:dyDescent="0.25">
      <c r="B55" s="43" t="s">
        <v>125</v>
      </c>
    </row>
  </sheetData>
  <sheetProtection algorithmName="SHA-512" hashValue="DOSZWSBpZwK4TaySFA0Cb+rRS/+EzdgzMXizlM3LgNFQ1nKTEgaIUokjK4RAgq1vLIO1U4hRYVwghRdbNYtfmA==" saltValue="XtQOE/XDb6vyyqiEQ1v6tQ==" spinCount="100000" sheet="1" objects="1" scenarios="1"/>
  <autoFilter ref="B4:D38" xr:uid="{00000000-0009-0000-0000-000005000000}"/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55"/>
  <sheetViews>
    <sheetView showGridLines="0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42578125" customWidth="1"/>
    <col min="4" max="4" width="14" bestFit="1" customWidth="1"/>
    <col min="5" max="5" width="75.7109375" customWidth="1"/>
  </cols>
  <sheetData>
    <row r="1" spans="2:4" ht="50.1" customHeight="1" x14ac:dyDescent="0.25"/>
    <row r="2" spans="2:4" ht="20.100000000000001" customHeight="1" x14ac:dyDescent="0.3">
      <c r="B2" s="15" t="s">
        <v>176</v>
      </c>
    </row>
    <row r="3" spans="2:4" ht="30" customHeight="1" x14ac:dyDescent="0.25">
      <c r="B3" s="257" t="s">
        <v>177</v>
      </c>
      <c r="C3" s="257"/>
      <c r="D3" s="257"/>
    </row>
    <row r="4" spans="2:4" ht="30" customHeight="1" x14ac:dyDescent="0.25">
      <c r="B4" s="22" t="s">
        <v>1</v>
      </c>
      <c r="C4" s="23" t="s">
        <v>172</v>
      </c>
      <c r="D4" s="19" t="s">
        <v>173</v>
      </c>
    </row>
    <row r="5" spans="2:4" ht="15.75" x14ac:dyDescent="0.25">
      <c r="B5" s="21">
        <v>44104</v>
      </c>
      <c r="C5" s="185">
        <v>1</v>
      </c>
      <c r="D5" s="168">
        <v>0</v>
      </c>
    </row>
    <row r="6" spans="2:4" ht="15.75" x14ac:dyDescent="0.25">
      <c r="B6" s="78" t="s">
        <v>86</v>
      </c>
      <c r="C6" s="173">
        <f>+SUM(C3:C5)</f>
        <v>1</v>
      </c>
      <c r="D6" s="173">
        <f>+SUM(D3:D5)</f>
        <v>0</v>
      </c>
    </row>
    <row r="7" spans="2:4" ht="15.75" x14ac:dyDescent="0.25">
      <c r="B7" s="7">
        <v>44135</v>
      </c>
      <c r="C7" s="185">
        <v>0</v>
      </c>
      <c r="D7" s="168">
        <v>0</v>
      </c>
    </row>
    <row r="8" spans="2:4" ht="15.75" x14ac:dyDescent="0.25">
      <c r="B8" s="7">
        <v>44165</v>
      </c>
      <c r="C8" s="185">
        <v>68</v>
      </c>
      <c r="D8" s="168">
        <v>15</v>
      </c>
    </row>
    <row r="9" spans="2:4" ht="15.75" x14ac:dyDescent="0.25">
      <c r="B9" s="7">
        <v>44196</v>
      </c>
      <c r="C9" s="185">
        <v>72</v>
      </c>
      <c r="D9" s="187">
        <v>124</v>
      </c>
    </row>
    <row r="10" spans="2:4" ht="15.75" x14ac:dyDescent="0.25">
      <c r="B10" s="78" t="s">
        <v>87</v>
      </c>
      <c r="C10" s="173">
        <f>+SUM(C7:C9)</f>
        <v>140</v>
      </c>
      <c r="D10" s="173">
        <f>+SUM(D7:D9)</f>
        <v>139</v>
      </c>
    </row>
    <row r="11" spans="2:4" ht="15.75" x14ac:dyDescent="0.25">
      <c r="B11" s="7">
        <v>44227</v>
      </c>
      <c r="C11" s="185">
        <v>54</v>
      </c>
      <c r="D11" s="187">
        <v>37</v>
      </c>
    </row>
    <row r="12" spans="2:4" ht="15.75" x14ac:dyDescent="0.25">
      <c r="B12" s="7">
        <v>44255</v>
      </c>
      <c r="C12" s="185">
        <v>99</v>
      </c>
      <c r="D12" s="187">
        <v>106</v>
      </c>
    </row>
    <row r="13" spans="2:4" ht="15.75" x14ac:dyDescent="0.25">
      <c r="B13" s="7">
        <v>44286</v>
      </c>
      <c r="C13" s="185">
        <v>121</v>
      </c>
      <c r="D13" s="187">
        <v>131</v>
      </c>
    </row>
    <row r="14" spans="2:4" ht="15.75" x14ac:dyDescent="0.25">
      <c r="B14" s="78" t="s">
        <v>88</v>
      </c>
      <c r="C14" s="173">
        <f>+SUM(C11:C13)</f>
        <v>274</v>
      </c>
      <c r="D14" s="173">
        <f>+SUM(D11:D13)</f>
        <v>274</v>
      </c>
    </row>
    <row r="15" spans="2:4" ht="15.75" x14ac:dyDescent="0.25">
      <c r="B15" s="13">
        <v>44287</v>
      </c>
      <c r="C15" s="185">
        <v>90</v>
      </c>
      <c r="D15" s="187">
        <v>89</v>
      </c>
    </row>
    <row r="16" spans="2:4" ht="15.75" x14ac:dyDescent="0.25">
      <c r="B16" s="13">
        <v>44317</v>
      </c>
      <c r="C16" s="185">
        <v>105</v>
      </c>
      <c r="D16" s="187">
        <v>102</v>
      </c>
    </row>
    <row r="17" spans="2:4" ht="15.75" x14ac:dyDescent="0.25">
      <c r="B17" s="14">
        <v>44348</v>
      </c>
      <c r="C17" s="185">
        <v>111</v>
      </c>
      <c r="D17" s="187">
        <v>115</v>
      </c>
    </row>
    <row r="18" spans="2:4" ht="15.75" x14ac:dyDescent="0.25">
      <c r="B18" s="78" t="s">
        <v>89</v>
      </c>
      <c r="C18" s="173">
        <f>+SUM(C15:C17)</f>
        <v>306</v>
      </c>
      <c r="D18" s="173">
        <f>+SUM(D15:D17)</f>
        <v>306</v>
      </c>
    </row>
    <row r="19" spans="2:4" ht="15.75" x14ac:dyDescent="0.25">
      <c r="B19" s="7">
        <v>44378</v>
      </c>
      <c r="C19" s="185">
        <v>110</v>
      </c>
      <c r="D19" s="187">
        <v>107</v>
      </c>
    </row>
    <row r="20" spans="2:4" ht="15.75" x14ac:dyDescent="0.25">
      <c r="B20" s="7">
        <v>44409</v>
      </c>
      <c r="C20" s="185">
        <v>121</v>
      </c>
      <c r="D20" s="187">
        <v>120</v>
      </c>
    </row>
    <row r="21" spans="2:4" ht="15.75" x14ac:dyDescent="0.25">
      <c r="B21" s="63">
        <v>44440</v>
      </c>
      <c r="C21" s="185">
        <v>132</v>
      </c>
      <c r="D21" s="187">
        <v>131</v>
      </c>
    </row>
    <row r="22" spans="2:4" ht="15.75" x14ac:dyDescent="0.25">
      <c r="B22" s="78" t="s">
        <v>90</v>
      </c>
      <c r="C22" s="173">
        <f>+SUM(C19:C21)</f>
        <v>363</v>
      </c>
      <c r="D22" s="173">
        <f>+SUM(D19:D21)</f>
        <v>358</v>
      </c>
    </row>
    <row r="23" spans="2:4" ht="15.75" x14ac:dyDescent="0.25">
      <c r="B23" s="63">
        <v>44470</v>
      </c>
      <c r="C23" s="185">
        <v>167</v>
      </c>
      <c r="D23" s="187">
        <v>171</v>
      </c>
    </row>
    <row r="24" spans="2:4" ht="15.75" x14ac:dyDescent="0.25">
      <c r="B24" s="63">
        <v>44501</v>
      </c>
      <c r="C24" s="185">
        <v>108</v>
      </c>
      <c r="D24" s="187">
        <v>108</v>
      </c>
    </row>
    <row r="25" spans="2:4" ht="15.75" x14ac:dyDescent="0.25">
      <c r="B25" s="63">
        <v>44531</v>
      </c>
      <c r="C25" s="185">
        <v>77</v>
      </c>
      <c r="D25" s="187">
        <v>79</v>
      </c>
    </row>
    <row r="26" spans="2:4" ht="15.75" x14ac:dyDescent="0.25">
      <c r="B26" s="78" t="s">
        <v>91</v>
      </c>
      <c r="C26" s="173">
        <f>+SUM(C23:C25)</f>
        <v>352</v>
      </c>
      <c r="D26" s="173">
        <f>+SUM(D23:D25)</f>
        <v>358</v>
      </c>
    </row>
    <row r="27" spans="2:4" ht="15.75" x14ac:dyDescent="0.25">
      <c r="B27" s="13">
        <v>44562</v>
      </c>
      <c r="C27" s="168">
        <v>56</v>
      </c>
      <c r="D27" s="168">
        <v>52</v>
      </c>
    </row>
    <row r="28" spans="2:4" ht="15.75" x14ac:dyDescent="0.25">
      <c r="B28" s="14">
        <v>44593</v>
      </c>
      <c r="C28" s="168">
        <v>115</v>
      </c>
      <c r="D28" s="168">
        <v>110</v>
      </c>
    </row>
    <row r="29" spans="2:4" ht="15.75" x14ac:dyDescent="0.25">
      <c r="B29" s="7">
        <v>44621</v>
      </c>
      <c r="C29" s="168">
        <v>106</v>
      </c>
      <c r="D29" s="168">
        <v>102</v>
      </c>
    </row>
    <row r="30" spans="2:4" ht="15.75" x14ac:dyDescent="0.25">
      <c r="B30" s="78" t="s">
        <v>92</v>
      </c>
      <c r="C30" s="173">
        <f>+SUM(C27:C29)</f>
        <v>277</v>
      </c>
      <c r="D30" s="173">
        <f>+SUM(D27:D29)</f>
        <v>264</v>
      </c>
    </row>
    <row r="31" spans="2:4" ht="15.75" x14ac:dyDescent="0.25">
      <c r="B31" s="63">
        <v>44652</v>
      </c>
      <c r="C31" s="175">
        <v>57</v>
      </c>
      <c r="D31" s="175">
        <v>53</v>
      </c>
    </row>
    <row r="32" spans="2:4" ht="15.75" x14ac:dyDescent="0.25">
      <c r="B32" s="13">
        <v>44682</v>
      </c>
      <c r="C32" s="175">
        <v>73</v>
      </c>
      <c r="D32" s="175">
        <v>89</v>
      </c>
    </row>
    <row r="33" spans="2:4" ht="15.75" x14ac:dyDescent="0.25">
      <c r="B33" s="14">
        <v>44713</v>
      </c>
      <c r="C33" s="175">
        <v>80</v>
      </c>
      <c r="D33" s="175">
        <v>78</v>
      </c>
    </row>
    <row r="34" spans="2:4" ht="15.75" x14ac:dyDescent="0.25">
      <c r="B34" s="78" t="s">
        <v>93</v>
      </c>
      <c r="C34" s="173">
        <f>+SUM(C31:C33)</f>
        <v>210</v>
      </c>
      <c r="D34" s="173">
        <f>+SUM(D31:D33)</f>
        <v>220</v>
      </c>
    </row>
    <row r="35" spans="2:4" ht="15.75" x14ac:dyDescent="0.25">
      <c r="B35" s="7">
        <v>44743</v>
      </c>
      <c r="C35" s="175">
        <v>81</v>
      </c>
      <c r="D35" s="175">
        <v>82</v>
      </c>
    </row>
    <row r="36" spans="2:4" ht="15.75" x14ac:dyDescent="0.25">
      <c r="B36" s="63">
        <v>44774</v>
      </c>
      <c r="C36" s="175">
        <v>56</v>
      </c>
      <c r="D36" s="175">
        <v>54</v>
      </c>
    </row>
    <row r="37" spans="2:4" ht="15.75" x14ac:dyDescent="0.25">
      <c r="B37" s="13">
        <v>44805</v>
      </c>
      <c r="C37" s="175">
        <v>73</v>
      </c>
      <c r="D37" s="175">
        <v>75</v>
      </c>
    </row>
    <row r="38" spans="2:4" ht="15.75" x14ac:dyDescent="0.25">
      <c r="B38" s="78" t="s">
        <v>94</v>
      </c>
      <c r="C38" s="173">
        <f>+SUM(C35:C37)</f>
        <v>210</v>
      </c>
      <c r="D38" s="173">
        <f>+SUM(D35:D37)</f>
        <v>211</v>
      </c>
    </row>
    <row r="39" spans="2:4" ht="15.75" x14ac:dyDescent="0.25">
      <c r="B39" s="13">
        <v>44835</v>
      </c>
      <c r="C39" s="175">
        <v>64</v>
      </c>
      <c r="D39" s="175">
        <v>65</v>
      </c>
    </row>
    <row r="40" spans="2:4" ht="15.75" x14ac:dyDescent="0.25">
      <c r="B40" s="13">
        <v>44866</v>
      </c>
      <c r="C40" s="175">
        <v>51</v>
      </c>
      <c r="D40" s="175">
        <v>51</v>
      </c>
    </row>
    <row r="41" spans="2:4" ht="15.75" x14ac:dyDescent="0.25">
      <c r="B41" s="13">
        <v>44896</v>
      </c>
      <c r="C41" s="175">
        <v>58</v>
      </c>
      <c r="D41" s="175">
        <v>56</v>
      </c>
    </row>
    <row r="42" spans="2:4" ht="15.75" x14ac:dyDescent="0.25">
      <c r="B42" s="73" t="s">
        <v>95</v>
      </c>
      <c r="C42" s="186">
        <f>+SUM(C39:C41)</f>
        <v>173</v>
      </c>
      <c r="D42" s="186">
        <f>+SUM(D39:D41)</f>
        <v>172</v>
      </c>
    </row>
    <row r="43" spans="2:4" ht="15.75" x14ac:dyDescent="0.25">
      <c r="B43" s="13">
        <v>44927</v>
      </c>
      <c r="C43" s="175">
        <v>47</v>
      </c>
      <c r="D43" s="175">
        <v>49</v>
      </c>
    </row>
    <row r="44" spans="2:4" ht="15.75" x14ac:dyDescent="0.25">
      <c r="B44" s="13">
        <v>44958</v>
      </c>
      <c r="C44" s="175">
        <v>64</v>
      </c>
      <c r="D44" s="175">
        <v>58</v>
      </c>
    </row>
    <row r="45" spans="2:4" ht="15.75" x14ac:dyDescent="0.25">
      <c r="B45" s="13">
        <v>44986</v>
      </c>
      <c r="C45" s="175">
        <v>77</v>
      </c>
      <c r="D45" s="175">
        <v>84</v>
      </c>
    </row>
    <row r="46" spans="2:4" ht="15.75" x14ac:dyDescent="0.25">
      <c r="B46" s="73" t="s">
        <v>96</v>
      </c>
      <c r="C46" s="186">
        <f>+SUM(C43:C45)</f>
        <v>188</v>
      </c>
      <c r="D46" s="186">
        <f>+SUM(D43:D45)</f>
        <v>191</v>
      </c>
    </row>
    <row r="47" spans="2:4" ht="15.75" x14ac:dyDescent="0.25">
      <c r="B47" s="47">
        <v>45017</v>
      </c>
      <c r="C47" s="175">
        <v>38</v>
      </c>
      <c r="D47" s="175">
        <v>38</v>
      </c>
    </row>
    <row r="48" spans="2:4" ht="15.75" x14ac:dyDescent="0.25">
      <c r="B48" s="13">
        <v>45047</v>
      </c>
      <c r="C48" s="175">
        <v>45</v>
      </c>
      <c r="D48" s="175">
        <v>45</v>
      </c>
    </row>
    <row r="49" spans="2:5" ht="15.75" x14ac:dyDescent="0.25">
      <c r="B49" s="13">
        <v>45078</v>
      </c>
      <c r="C49" s="175">
        <v>39</v>
      </c>
      <c r="D49" s="175">
        <v>39</v>
      </c>
    </row>
    <row r="50" spans="2:5" ht="15.75" x14ac:dyDescent="0.25">
      <c r="B50" s="73" t="s">
        <v>97</v>
      </c>
      <c r="C50" s="186">
        <f>+SUM(C47:C49)</f>
        <v>122</v>
      </c>
      <c r="D50" s="186">
        <f>+SUM(D47:D49)</f>
        <v>122</v>
      </c>
    </row>
    <row r="52" spans="2:5" ht="18.75" x14ac:dyDescent="0.3">
      <c r="B52" s="3" t="s">
        <v>62</v>
      </c>
    </row>
    <row r="53" spans="2:5" ht="45" x14ac:dyDescent="0.25">
      <c r="B53" s="45" t="s">
        <v>178</v>
      </c>
      <c r="E53" s="59" t="s">
        <v>179</v>
      </c>
    </row>
    <row r="55" spans="2:5" x14ac:dyDescent="0.25">
      <c r="B55" s="43" t="s">
        <v>125</v>
      </c>
    </row>
  </sheetData>
  <sheetProtection algorithmName="SHA-512" hashValue="46FOZmG1Pv6fKZQ0vvy/oYWkjvqTRY10Jq2AdH/Nr1eS/rK/0uhEHaGOOGelmGxLeYLmGIGvSMJLQ4zHbqXNLA==" saltValue="Rw89GGbBvENLnKW+Dtqhqg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F7F4D-A1B0-406A-A5B3-BF80D6EA6A90}">
  <sheetPr codeName="Hoja2"/>
  <dimension ref="B1:E56"/>
  <sheetViews>
    <sheetView showGridLines="0" tabSelected="1" zoomScaleNormal="100" workbookViewId="0"/>
  </sheetViews>
  <sheetFormatPr baseColWidth="10" defaultColWidth="9.140625" defaultRowHeight="15" x14ac:dyDescent="0.25"/>
  <cols>
    <col min="1" max="1" width="5.7109375" customWidth="1"/>
    <col min="2" max="2" width="14.85546875" style="6" customWidth="1"/>
    <col min="3" max="3" width="15.42578125" customWidth="1"/>
    <col min="4" max="4" width="14" bestFit="1" customWidth="1"/>
    <col min="5" max="5" width="49.42578125" customWidth="1"/>
  </cols>
  <sheetData>
    <row r="1" spans="2:4" ht="50.1" customHeight="1" x14ac:dyDescent="0.25"/>
    <row r="2" spans="2:4" ht="20.100000000000001" customHeight="1" x14ac:dyDescent="0.3">
      <c r="B2" s="15" t="s">
        <v>180</v>
      </c>
    </row>
    <row r="3" spans="2:4" ht="30" customHeight="1" x14ac:dyDescent="0.25">
      <c r="B3" s="257" t="s">
        <v>181</v>
      </c>
      <c r="C3" s="257"/>
      <c r="D3" s="257"/>
    </row>
    <row r="4" spans="2:4" ht="30" customHeight="1" x14ac:dyDescent="0.25">
      <c r="B4" s="22" t="s">
        <v>1</v>
      </c>
      <c r="C4" s="23" t="s">
        <v>71</v>
      </c>
      <c r="D4" s="19" t="s">
        <v>182</v>
      </c>
    </row>
    <row r="5" spans="2:4" ht="15.75" x14ac:dyDescent="0.25">
      <c r="B5" s="21">
        <v>44073</v>
      </c>
      <c r="C5" s="8">
        <v>66</v>
      </c>
      <c r="D5" s="9">
        <v>82</v>
      </c>
    </row>
    <row r="6" spans="2:4" ht="15.75" x14ac:dyDescent="0.25">
      <c r="B6" s="21">
        <v>44104</v>
      </c>
      <c r="C6" s="8">
        <v>88</v>
      </c>
      <c r="D6" s="9">
        <v>54</v>
      </c>
    </row>
    <row r="7" spans="2:4" ht="15.75" x14ac:dyDescent="0.25">
      <c r="B7" s="78" t="s">
        <v>86</v>
      </c>
      <c r="C7" s="186">
        <f>+SUM(C4:C6)</f>
        <v>154</v>
      </c>
      <c r="D7" s="186">
        <f>+SUM(D4:D6)</f>
        <v>136</v>
      </c>
    </row>
    <row r="8" spans="2:4" ht="15.75" x14ac:dyDescent="0.25">
      <c r="B8" s="7">
        <v>44135</v>
      </c>
      <c r="C8" s="8">
        <v>70</v>
      </c>
      <c r="D8" s="9">
        <v>84</v>
      </c>
    </row>
    <row r="9" spans="2:4" ht="15.75" x14ac:dyDescent="0.25">
      <c r="B9" s="7">
        <v>44165</v>
      </c>
      <c r="C9" s="8">
        <v>40</v>
      </c>
      <c r="D9" s="9">
        <v>81</v>
      </c>
    </row>
    <row r="10" spans="2:4" ht="15.75" x14ac:dyDescent="0.25">
      <c r="B10" s="7">
        <v>44196</v>
      </c>
      <c r="C10" s="8">
        <v>35</v>
      </c>
      <c r="D10" s="71">
        <v>9</v>
      </c>
    </row>
    <row r="11" spans="2:4" ht="15.75" x14ac:dyDescent="0.25">
      <c r="B11" s="78" t="s">
        <v>87</v>
      </c>
      <c r="C11" s="186">
        <f>+SUM(C8:C10)</f>
        <v>145</v>
      </c>
      <c r="D11" s="186">
        <f>+SUM(D8:D10)</f>
        <v>174</v>
      </c>
    </row>
    <row r="12" spans="2:4" ht="15.75" x14ac:dyDescent="0.25">
      <c r="B12" s="7">
        <v>44227</v>
      </c>
      <c r="C12" s="8">
        <v>18</v>
      </c>
      <c r="D12" s="71">
        <v>35</v>
      </c>
    </row>
    <row r="13" spans="2:4" ht="15.75" x14ac:dyDescent="0.25">
      <c r="B13" s="7">
        <v>44255</v>
      </c>
      <c r="C13" s="8">
        <v>23</v>
      </c>
      <c r="D13" s="71">
        <v>23</v>
      </c>
    </row>
    <row r="14" spans="2:4" ht="15.75" x14ac:dyDescent="0.25">
      <c r="B14" s="7">
        <v>44286</v>
      </c>
      <c r="C14" s="8">
        <v>17</v>
      </c>
      <c r="D14" s="71">
        <v>25</v>
      </c>
    </row>
    <row r="15" spans="2:4" ht="15.75" x14ac:dyDescent="0.25">
      <c r="B15" s="78" t="s">
        <v>88</v>
      </c>
      <c r="C15" s="186">
        <f>+SUM(C12:C14)</f>
        <v>58</v>
      </c>
      <c r="D15" s="186">
        <f>+SUM(D12:D14)</f>
        <v>83</v>
      </c>
    </row>
    <row r="16" spans="2:4" ht="15.75" x14ac:dyDescent="0.25">
      <c r="B16" s="13">
        <v>44287</v>
      </c>
      <c r="C16" s="8">
        <v>52</v>
      </c>
      <c r="D16" s="71">
        <v>14</v>
      </c>
    </row>
    <row r="17" spans="2:4" ht="15.75" x14ac:dyDescent="0.25">
      <c r="B17" s="13">
        <v>44317</v>
      </c>
      <c r="C17" s="8">
        <v>38</v>
      </c>
      <c r="D17" s="71">
        <v>53</v>
      </c>
    </row>
    <row r="18" spans="2:4" ht="15.75" x14ac:dyDescent="0.25">
      <c r="B18" s="14">
        <v>44348</v>
      </c>
      <c r="C18" s="8">
        <v>25</v>
      </c>
      <c r="D18" s="71">
        <v>37</v>
      </c>
    </row>
    <row r="19" spans="2:4" ht="15.75" x14ac:dyDescent="0.25">
      <c r="B19" s="78" t="s">
        <v>89</v>
      </c>
      <c r="C19" s="186">
        <f>+SUM(C16:C18)</f>
        <v>115</v>
      </c>
      <c r="D19" s="186">
        <f>+SUM(D16:D18)</f>
        <v>104</v>
      </c>
    </row>
    <row r="20" spans="2:4" ht="15.75" x14ac:dyDescent="0.25">
      <c r="B20" s="7">
        <v>44378</v>
      </c>
      <c r="C20" s="8">
        <v>46</v>
      </c>
      <c r="D20" s="71">
        <v>43</v>
      </c>
    </row>
    <row r="21" spans="2:4" ht="15.75" x14ac:dyDescent="0.25">
      <c r="B21" s="7">
        <v>44409</v>
      </c>
      <c r="C21" s="8">
        <v>43</v>
      </c>
      <c r="D21" s="71">
        <v>41</v>
      </c>
    </row>
    <row r="22" spans="2:4" ht="15.75" x14ac:dyDescent="0.25">
      <c r="B22" s="63">
        <v>44440</v>
      </c>
      <c r="C22" s="8">
        <v>26</v>
      </c>
      <c r="D22" s="71">
        <v>37</v>
      </c>
    </row>
    <row r="23" spans="2:4" ht="15.75" x14ac:dyDescent="0.25">
      <c r="B23" s="78" t="s">
        <v>90</v>
      </c>
      <c r="C23" s="186">
        <f>+SUM(C20:C22)</f>
        <v>115</v>
      </c>
      <c r="D23" s="186">
        <f>+SUM(D20:D22)</f>
        <v>121</v>
      </c>
    </row>
    <row r="24" spans="2:4" ht="15.75" x14ac:dyDescent="0.25">
      <c r="B24" s="63">
        <v>44470</v>
      </c>
      <c r="C24" s="8">
        <v>34</v>
      </c>
      <c r="D24" s="71">
        <v>30</v>
      </c>
    </row>
    <row r="25" spans="2:4" ht="15.75" x14ac:dyDescent="0.25">
      <c r="B25" s="63">
        <v>44501</v>
      </c>
      <c r="C25" s="8">
        <v>42</v>
      </c>
      <c r="D25" s="71">
        <v>21</v>
      </c>
    </row>
    <row r="26" spans="2:4" ht="15.75" x14ac:dyDescent="0.25">
      <c r="B26" s="63">
        <v>44531</v>
      </c>
      <c r="C26" s="8">
        <v>21</v>
      </c>
      <c r="D26" s="71">
        <v>53</v>
      </c>
    </row>
    <row r="27" spans="2:4" ht="15.75" x14ac:dyDescent="0.25">
      <c r="B27" s="78" t="s">
        <v>91</v>
      </c>
      <c r="C27" s="186">
        <f>+SUM(C24:C26)</f>
        <v>97</v>
      </c>
      <c r="D27" s="186">
        <f>+SUM(D24:D26)</f>
        <v>104</v>
      </c>
    </row>
    <row r="28" spans="2:4" ht="15.75" x14ac:dyDescent="0.25">
      <c r="B28" s="13">
        <v>44562</v>
      </c>
      <c r="C28" s="8">
        <v>36</v>
      </c>
      <c r="D28" s="71">
        <v>21</v>
      </c>
    </row>
    <row r="29" spans="2:4" ht="15.75" x14ac:dyDescent="0.25">
      <c r="B29" s="14">
        <v>44593</v>
      </c>
      <c r="C29" s="8">
        <v>28</v>
      </c>
      <c r="D29" s="71">
        <v>40</v>
      </c>
    </row>
    <row r="30" spans="2:4" ht="15.75" x14ac:dyDescent="0.25">
      <c r="B30" s="7">
        <v>44621</v>
      </c>
      <c r="C30" s="8">
        <v>53</v>
      </c>
      <c r="D30" s="71">
        <v>52</v>
      </c>
    </row>
    <row r="31" spans="2:4" ht="15.75" x14ac:dyDescent="0.25">
      <c r="B31" s="78" t="s">
        <v>92</v>
      </c>
      <c r="C31" s="186">
        <f>+SUM(C28:C30)</f>
        <v>117</v>
      </c>
      <c r="D31" s="186">
        <f>+SUM(D28:D30)</f>
        <v>113</v>
      </c>
    </row>
    <row r="32" spans="2:4" ht="15.75" x14ac:dyDescent="0.25">
      <c r="B32" s="63">
        <v>44652</v>
      </c>
      <c r="C32" s="12">
        <v>80</v>
      </c>
      <c r="D32" s="77">
        <v>18</v>
      </c>
    </row>
    <row r="33" spans="2:5" ht="15.75" x14ac:dyDescent="0.25">
      <c r="B33" s="63">
        <v>44682</v>
      </c>
      <c r="C33" s="12">
        <v>48</v>
      </c>
      <c r="D33" s="77">
        <v>80</v>
      </c>
    </row>
    <row r="34" spans="2:5" ht="15.75" x14ac:dyDescent="0.25">
      <c r="B34" s="63">
        <v>44713</v>
      </c>
      <c r="C34" s="12">
        <v>34</v>
      </c>
      <c r="D34" s="77">
        <v>41</v>
      </c>
      <c r="E34" s="79"/>
    </row>
    <row r="35" spans="2:5" ht="15.75" x14ac:dyDescent="0.25">
      <c r="B35" s="78" t="s">
        <v>93</v>
      </c>
      <c r="C35" s="186">
        <f>+SUM(C32:C34)</f>
        <v>162</v>
      </c>
      <c r="D35" s="186">
        <f>+SUM(D32:D34)</f>
        <v>139</v>
      </c>
    </row>
    <row r="36" spans="2:5" ht="15.75" x14ac:dyDescent="0.25">
      <c r="B36" s="63">
        <v>44743</v>
      </c>
      <c r="C36" s="8">
        <v>30</v>
      </c>
      <c r="D36" s="71">
        <v>38</v>
      </c>
    </row>
    <row r="37" spans="2:5" ht="15.75" x14ac:dyDescent="0.25">
      <c r="B37" s="63">
        <v>44774</v>
      </c>
      <c r="C37" s="12">
        <v>45</v>
      </c>
      <c r="D37" s="77">
        <v>24</v>
      </c>
    </row>
    <row r="38" spans="2:5" ht="15.75" x14ac:dyDescent="0.25">
      <c r="B38" s="63">
        <v>44805</v>
      </c>
      <c r="C38" s="12">
        <v>11</v>
      </c>
      <c r="D38" s="77">
        <v>46</v>
      </c>
    </row>
    <row r="39" spans="2:5" ht="15.75" x14ac:dyDescent="0.25">
      <c r="B39" s="78" t="s">
        <v>94</v>
      </c>
      <c r="C39" s="186">
        <f>+SUM(C36:C38)</f>
        <v>86</v>
      </c>
      <c r="D39" s="186">
        <f>+SUM(D36:D38)</f>
        <v>108</v>
      </c>
    </row>
    <row r="40" spans="2:5" ht="15.75" x14ac:dyDescent="0.25">
      <c r="B40" s="47">
        <v>44835</v>
      </c>
      <c r="C40" s="8">
        <v>48</v>
      </c>
      <c r="D40" s="71">
        <v>51</v>
      </c>
    </row>
    <row r="41" spans="2:5" ht="15.75" x14ac:dyDescent="0.25">
      <c r="B41" s="47">
        <v>44866</v>
      </c>
      <c r="C41" s="12">
        <v>19</v>
      </c>
      <c r="D41" s="77">
        <v>48</v>
      </c>
    </row>
    <row r="42" spans="2:5" ht="15.75" x14ac:dyDescent="0.25">
      <c r="B42" s="47">
        <v>44896</v>
      </c>
      <c r="C42" s="12">
        <v>22</v>
      </c>
      <c r="D42" s="77">
        <v>28</v>
      </c>
    </row>
    <row r="43" spans="2:5" ht="15.75" x14ac:dyDescent="0.25">
      <c r="B43" s="73" t="s">
        <v>95</v>
      </c>
      <c r="C43" s="186">
        <f>+SUM(C40:C42)</f>
        <v>89</v>
      </c>
      <c r="D43" s="186">
        <f>+SUM(D40:D42)</f>
        <v>127</v>
      </c>
    </row>
    <row r="44" spans="2:5" ht="15.75" x14ac:dyDescent="0.25">
      <c r="B44" s="47">
        <v>44927</v>
      </c>
      <c r="C44" s="8">
        <v>46</v>
      </c>
      <c r="D44" s="71">
        <v>12</v>
      </c>
    </row>
    <row r="45" spans="2:5" ht="15.75" x14ac:dyDescent="0.25">
      <c r="B45" s="47">
        <v>44958</v>
      </c>
      <c r="C45" s="12">
        <v>65</v>
      </c>
      <c r="D45" s="77">
        <v>47</v>
      </c>
    </row>
    <row r="46" spans="2:5" ht="15.75" x14ac:dyDescent="0.25">
      <c r="B46" s="47">
        <v>44986</v>
      </c>
      <c r="C46" s="12">
        <v>83</v>
      </c>
      <c r="D46" s="77">
        <v>66</v>
      </c>
    </row>
    <row r="47" spans="2:5" ht="15.75" x14ac:dyDescent="0.25">
      <c r="B47" s="73" t="s">
        <v>96</v>
      </c>
      <c r="C47" s="186">
        <f>+SUM(C44:C46)</f>
        <v>194</v>
      </c>
      <c r="D47" s="186">
        <f>+SUM(D44:D46)</f>
        <v>125</v>
      </c>
    </row>
    <row r="48" spans="2:5" ht="15.75" x14ac:dyDescent="0.25">
      <c r="B48" s="47">
        <v>45017</v>
      </c>
      <c r="C48" s="175">
        <v>66</v>
      </c>
      <c r="D48" s="175">
        <v>82</v>
      </c>
    </row>
    <row r="49" spans="2:5" ht="15.75" x14ac:dyDescent="0.25">
      <c r="B49" s="13">
        <v>45047</v>
      </c>
      <c r="C49" s="175">
        <v>85</v>
      </c>
      <c r="D49" s="175">
        <v>84</v>
      </c>
    </row>
    <row r="50" spans="2:5" ht="15.75" x14ac:dyDescent="0.25">
      <c r="B50" s="13">
        <v>45078</v>
      </c>
      <c r="C50" s="175">
        <v>75</v>
      </c>
      <c r="D50" s="175">
        <v>63</v>
      </c>
    </row>
    <row r="51" spans="2:5" ht="15.75" x14ac:dyDescent="0.25">
      <c r="B51" s="73" t="s">
        <v>97</v>
      </c>
      <c r="C51" s="186">
        <f>+SUM(C48:C50)</f>
        <v>226</v>
      </c>
      <c r="D51" s="186">
        <f>+SUM(D48:D50)</f>
        <v>229</v>
      </c>
    </row>
    <row r="53" spans="2:5" ht="18.75" x14ac:dyDescent="0.3">
      <c r="B53" s="3" t="s">
        <v>62</v>
      </c>
    </row>
    <row r="54" spans="2:5" ht="45" x14ac:dyDescent="0.25">
      <c r="B54" s="45" t="s">
        <v>183</v>
      </c>
      <c r="E54" s="79" t="s">
        <v>184</v>
      </c>
    </row>
    <row r="56" spans="2:5" x14ac:dyDescent="0.25">
      <c r="B56" s="43" t="s">
        <v>125</v>
      </c>
    </row>
  </sheetData>
  <sheetProtection algorithmName="SHA-512" hashValue="dWRlyq+H1rwaNl6rPTnwPJlSAi1YRNsMZScaLTBYzaO86U+7sNJCvhF0UWCiMDRueS3EGHQ3BZgEPWQ85fs7DA==" saltValue="6E5W0ZNTcaXdHDBJd3EKRQ==" spinCount="100000" sheet="1" objects="1" scenarios="1"/>
  <mergeCells count="1">
    <mergeCell ref="B3:D3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418CD50523C640B977EDF199CE025E" ma:contentTypeVersion="16" ma:contentTypeDescription="Create a new document." ma:contentTypeScope="" ma:versionID="31c2e404761a74b5a8d0ded0be4b0cc2">
  <xsd:schema xmlns:xsd="http://www.w3.org/2001/XMLSchema" xmlns:xs="http://www.w3.org/2001/XMLSchema" xmlns:p="http://schemas.microsoft.com/office/2006/metadata/properties" xmlns:ns2="b2b85fe9-15c8-487f-9d77-21c36fc93def" xmlns:ns3="8bf672cc-fcab-4e04-a56a-590abde415d7" targetNamespace="http://schemas.microsoft.com/office/2006/metadata/properties" ma:root="true" ma:fieldsID="a85d9a03bb01daf746ab99385d681cc0" ns2:_="" ns3:_="">
    <xsd:import namespace="b2b85fe9-15c8-487f-9d77-21c36fc93def"/>
    <xsd:import namespace="8bf672cc-fcab-4e04-a56a-590abde415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85fe9-15c8-487f-9d77-21c36fc93d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f672cc-fcab-4e04-a56a-590abde415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77f9229-8929-4c63-9416-2258af68bae5}" ma:internalName="TaxCatchAll" ma:showField="CatchAllData" ma:web="8bf672cc-fcab-4e04-a56a-590abde415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bf672cc-fcab-4e04-a56a-590abde415d7" xsi:nil="true"/>
    <lcf76f155ced4ddcb4097134ff3c332f xmlns="b2b85fe9-15c8-487f-9d77-21c36fc93de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0F9DB6-10B3-456E-8501-68C717CB87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D0F352-653E-444E-9B7B-7688A7E5B1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b85fe9-15c8-487f-9d77-21c36fc93def"/>
    <ds:schemaRef ds:uri="8bf672cc-fcab-4e04-a56a-590abde415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635C2E-4FB7-42A4-B71F-C7B1305E83C9}">
  <ds:schemaRefs>
    <ds:schemaRef ds:uri="http://schemas.microsoft.com/office/2006/metadata/properties"/>
    <ds:schemaRef ds:uri="http://schemas.microsoft.com/office/infopath/2007/PartnerControls"/>
    <ds:schemaRef ds:uri="8bf672cc-fcab-4e04-a56a-590abde415d7"/>
    <ds:schemaRef ds:uri="b2b85fe9-15c8-487f-9d77-21c36fc93d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Hoja1</vt:lpstr>
      <vt:lpstr>Flujo de contactos</vt:lpstr>
      <vt:lpstr>Razones de contacto</vt:lpstr>
      <vt:lpstr>Experiencia del usuario</vt:lpstr>
      <vt:lpstr>Reclamaciones</vt:lpstr>
      <vt:lpstr>Reclamaciones Más Frecuentes</vt:lpstr>
      <vt:lpstr>Información Financiera</vt:lpstr>
      <vt:lpstr>Central de Riesgo</vt:lpstr>
      <vt:lpstr>Contratos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Isidro Acevedo Mora</dc:creator>
  <cp:keywords/>
  <dc:description/>
  <cp:lastModifiedBy>Gabriela Beatriz Geara Jiménez</cp:lastModifiedBy>
  <cp:revision/>
  <dcterms:created xsi:type="dcterms:W3CDTF">2021-05-31T14:52:54Z</dcterms:created>
  <dcterms:modified xsi:type="dcterms:W3CDTF">2023-07-11T14:41:11Z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2023-03-03T21:37:56Z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3ce71a14-ec30-4e2e-8819-38f88d66d35d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0x01010080418CD50523C640B977EDF199CE025E</vt:lpwstr>
  </property>
  <property fmtid="{D5CDD505-2E9C-101B-9397-08002B2CF9AE}" pid="10" name="MediaServiceImageTags">
    <vt:lpwstr/>
  </property>
</Properties>
</file>