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1"/>
  <workbookPr/>
  <mc:AlternateContent xmlns:mc="http://schemas.openxmlformats.org/markup-compatibility/2006">
    <mc:Choice Requires="x15">
      <x15ac:absPath xmlns:x15ac="http://schemas.microsoft.com/office/spreadsheetml/2010/11/ac" url="https://sibgobdo-my.sharepoint.com/personal/ffigueroa_sb_gob_do/Documents/Documentos/Documentos TEAM PRO/2024/Plantillas/"/>
    </mc:Choice>
  </mc:AlternateContent>
  <xr:revisionPtr revIDLastSave="0" documentId="8_{2961B846-2445-4262-9177-A508A1AC134A}" xr6:coauthVersionLast="47" xr6:coauthVersionMax="47" xr10:uidLastSave="{00000000-0000-0000-0000-000000000000}"/>
  <bookViews>
    <workbookView xWindow="20370" yWindow="-120" windowWidth="29040" windowHeight="15840" firstSheet="2" activeTab="2" xr2:uid="{00000000-000D-0000-FFFF-FFFF00000000}"/>
  </bookViews>
  <sheets>
    <sheet name="Inicio" sheetId="2" r:id="rId1"/>
    <sheet name="Ingresos" sheetId="3" r:id="rId2"/>
    <sheet name="Egresos (Gastos)" sheetId="4" r:id="rId3"/>
    <sheet name="Resumen" sheetId="5" r:id="rId4"/>
  </sheets>
  <definedNames>
    <definedName name="TotalGastosMensuales" localSheetId="2">SUM(#REF!)</definedName>
    <definedName name="TotalGastosMensuales" localSheetId="1">SUM(#REF!)</definedName>
    <definedName name="TotalGastosMensuales" localSheetId="3">SUM(#REF!)</definedName>
    <definedName name="TotalGastosMensuales">SUM(#REF!)</definedName>
    <definedName name="TotalIngresosMensuales" localSheetId="2">SUM(#REF!)</definedName>
    <definedName name="TotalIngresosMensuales" localSheetId="1">SUM(tbl_Ingresos4[FEBRERO])</definedName>
    <definedName name="TotalIngresosMensuales" localSheetId="3">SUM(#REF!)</definedName>
    <definedName name="TotalIngresosMensuales">SUM(#REF!)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/>
  <c r="H9" i="5" s="1"/>
  <c r="O25" i="4"/>
  <c r="P25" i="4"/>
  <c r="O26" i="4" s="1"/>
  <c r="S25" i="4"/>
  <c r="T25" i="4"/>
  <c r="K9" i="5" s="1"/>
  <c r="U25" i="4"/>
  <c r="V25" i="4"/>
  <c r="L9" i="5" s="1"/>
  <c r="W25" i="4"/>
  <c r="X25" i="4"/>
  <c r="W26" i="4" s="1"/>
  <c r="Z25" i="4"/>
  <c r="N9" i="5" s="1"/>
  <c r="Y25" i="4"/>
  <c r="R25" i="4"/>
  <c r="J9" i="5" s="1"/>
  <c r="L25" i="4"/>
  <c r="G9" i="5" s="1"/>
  <c r="J25" i="4"/>
  <c r="F9" i="5" s="1"/>
  <c r="H25" i="4"/>
  <c r="E9" i="5" s="1"/>
  <c r="F25" i="4"/>
  <c r="D25" i="4"/>
  <c r="C9" i="5" s="1"/>
  <c r="G25" i="4"/>
  <c r="G26" i="4" s="1"/>
  <c r="E25" i="4"/>
  <c r="C25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8" i="4"/>
  <c r="L18" i="3"/>
  <c r="L8" i="5" s="1"/>
  <c r="E26" i="4" l="1"/>
  <c r="M26" i="4"/>
  <c r="D9" i="5"/>
  <c r="Y26" i="4"/>
  <c r="I9" i="5"/>
  <c r="S26" i="4"/>
  <c r="U26" i="4"/>
  <c r="M9" i="5"/>
  <c r="C26" i="4"/>
  <c r="L10" i="5"/>
  <c r="Q25" i="4"/>
  <c r="Q26" i="4" s="1"/>
  <c r="K25" i="4"/>
  <c r="K26" i="4" s="1"/>
  <c r="I25" i="4"/>
  <c r="I26" i="4" s="1"/>
  <c r="N18" i="3"/>
  <c r="N8" i="5" s="1"/>
  <c r="M18" i="3"/>
  <c r="M8" i="5" s="1"/>
  <c r="K18" i="3"/>
  <c r="K8" i="5" s="1"/>
  <c r="J18" i="3"/>
  <c r="J8" i="5" s="1"/>
  <c r="I18" i="3"/>
  <c r="I8" i="5" s="1"/>
  <c r="H18" i="3"/>
  <c r="H8" i="5" s="1"/>
  <c r="G18" i="3"/>
  <c r="G8" i="5" s="1"/>
  <c r="F18" i="3"/>
  <c r="F8" i="5" s="1"/>
  <c r="E18" i="3"/>
  <c r="E8" i="5" s="1"/>
  <c r="D18" i="3"/>
  <c r="D8" i="5" s="1"/>
  <c r="C18" i="3"/>
  <c r="C8" i="5" s="1"/>
  <c r="O17" i="3"/>
  <c r="O16" i="3"/>
  <c r="O15" i="3"/>
  <c r="O14" i="3"/>
  <c r="O13" i="3"/>
  <c r="O12" i="3"/>
  <c r="O11" i="3"/>
  <c r="O10" i="3"/>
  <c r="O9" i="3"/>
  <c r="O8" i="3"/>
  <c r="O7" i="3"/>
  <c r="H10" i="5" l="1"/>
  <c r="N10" i="5"/>
  <c r="F10" i="5"/>
  <c r="G10" i="5"/>
  <c r="I10" i="5"/>
  <c r="M10" i="5"/>
  <c r="K10" i="5"/>
  <c r="E10" i="5"/>
  <c r="O9" i="5"/>
  <c r="J10" i="5"/>
  <c r="O8" i="5"/>
  <c r="O18" i="3"/>
  <c r="D10" i="5"/>
  <c r="C10" i="5"/>
  <c r="AA25" i="4"/>
  <c r="O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Beatriz Geara Jiménez</author>
  </authors>
  <commentList>
    <comment ref="B6" authorId="0" shapeId="0" xr:uid="{8E987866-EA4B-4A0B-B647-3AD2A8BA15CB}">
      <text>
        <r>
          <rPr>
            <b/>
            <sz val="9"/>
            <color indexed="81"/>
            <rFont val="Tahoma"/>
            <charset val="1"/>
          </rPr>
          <t>Esta lista de ingresos es un ejemplo. Personalízala según tus ingresos personales.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Beatriz Geara Jiménez</author>
  </authors>
  <commentList>
    <comment ref="B7" authorId="0" shapeId="0" xr:uid="{741EDCA5-7272-45FD-82DD-9E441DF8AD78}">
      <text>
        <r>
          <rPr>
            <b/>
            <sz val="9"/>
            <color indexed="81"/>
            <rFont val="Tahoma"/>
            <charset val="1"/>
          </rPr>
          <t xml:space="preserve">Esta lista de gastos es un ejemplo. Personalízala según tus gastos personales. </t>
        </r>
      </text>
    </comment>
    <comment ref="C7" authorId="0" shapeId="0" xr:uid="{B1F8DE95-B298-4136-BCEB-6899DA8C034E}">
      <text>
        <r>
          <rPr>
            <b/>
            <sz val="9"/>
            <color indexed="81"/>
            <rFont val="Tahoma"/>
            <charset val="1"/>
          </rPr>
          <t>En la columna "Presupuesto" coloca el monto que tienes planificado para cada partida de gasto.</t>
        </r>
      </text>
    </comment>
    <comment ref="D7" authorId="0" shapeId="0" xr:uid="{C0ADAD31-E144-4089-9797-C9F214E0662E}">
      <text>
        <r>
          <rPr>
            <b/>
            <sz val="9"/>
            <color indexed="81"/>
            <rFont val="Tahoma"/>
            <charset val="1"/>
          </rPr>
          <t>En la columna "Gasto" coloca el monto real gastado.</t>
        </r>
      </text>
    </comment>
    <comment ref="C25" authorId="0" shapeId="0" xr:uid="{E329B445-18C5-428C-B517-403EFB1E681D}">
      <text>
        <r>
          <rPr>
            <b/>
            <sz val="9"/>
            <color indexed="81"/>
            <rFont val="Tahoma"/>
            <charset val="1"/>
          </rPr>
          <t>Este es el total presupuestado por mes.</t>
        </r>
      </text>
    </comment>
    <comment ref="D25" authorId="0" shapeId="0" xr:uid="{C6B43576-3B5D-4ACC-8E2B-7F97401C8CAD}">
      <text>
        <r>
          <rPr>
            <b/>
            <sz val="9"/>
            <color indexed="81"/>
            <rFont val="Tahoma"/>
            <family val="2"/>
          </rPr>
          <t>Este es el total real gastado por mes.</t>
        </r>
      </text>
    </comment>
    <comment ref="C26" authorId="0" shapeId="0" xr:uid="{ED2B47A8-05B4-4AEE-A99C-1E8097D4B183}">
      <text>
        <r>
          <rPr>
            <b/>
            <sz val="9"/>
            <color indexed="81"/>
            <rFont val="Tahoma"/>
            <family val="2"/>
          </rPr>
          <t>Aquí verás la diferencia entre lo Presupuestado y lo Gastado.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Beatriz Geara Jiménez</author>
  </authors>
  <commentList>
    <comment ref="B5" authorId="0" shapeId="0" xr:uid="{EB1B5B4C-33C8-494B-8BAC-DA926DAE7780}">
      <text>
        <r>
          <rPr>
            <b/>
            <sz val="9"/>
            <color indexed="81"/>
            <rFont val="Tahoma"/>
            <charset val="1"/>
          </rPr>
          <t>Esta sección se actualiza de manera automática, según vayas completando tu presupuesto mes tras mes. No es necesario que modifiques esta hoja.</t>
        </r>
      </text>
    </comment>
  </commentList>
</comments>
</file>

<file path=xl/sharedStrings.xml><?xml version="1.0" encoding="utf-8"?>
<sst xmlns="http://schemas.openxmlformats.org/spreadsheetml/2006/main" count="110" uniqueCount="82">
  <si>
    <t xml:space="preserve">Plantilla de presupuesto </t>
  </si>
  <si>
    <t>Apóyate de esta plantilla para planificar en cada mes el uso que deseas darle a tu dinero, según tus metas personales. Luego de anotar tu ingreso, separa el monto destinado a tus ahorros para que te pagues a ti de primero.</t>
  </si>
  <si>
    <t xml:space="preserve">Modifica las partidas que necesites según tu caso particular, y revísala regularmente por si necesitas hacer cualquier ajuste.                  </t>
  </si>
  <si>
    <t>Haz clic en la imagen de la derecha para consultar más tips sobre el presupuesto.</t>
  </si>
  <si>
    <t>PRESUPUESTO</t>
  </si>
  <si>
    <t>TIPO DE 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</si>
  <si>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</si>
  <si>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</si>
  <si>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</si>
  <si>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</si>
  <si>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</si>
  <si>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</si>
  <si>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</si>
  <si>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</si>
  <si>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</si>
  <si>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</si>
  <si>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</si>
  <si>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</si>
  <si>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</si>
  <si>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Sueldo</t>
  </si>
  <si>
    <t>Horas / Trabajos extras</t>
  </si>
  <si>
    <t>Remesas</t>
  </si>
  <si>
    <t>Bonos</t>
  </si>
  <si>
    <t>Doble sueldo Navidad</t>
  </si>
  <si>
    <t>Alquileres</t>
  </si>
  <si>
    <t>Inversiones</t>
  </si>
  <si>
    <t>Pensión</t>
  </si>
  <si>
    <t>Comisiones</t>
  </si>
  <si>
    <t>Ventas</t>
  </si>
  <si>
    <t>Regalo recibido</t>
  </si>
  <si>
    <t>TOTAL</t>
  </si>
  <si>
    <t>GASTOS</t>
  </si>
  <si>
    <t>Presupuesto Enero</t>
  </si>
  <si>
    <t>Gasto Enero</t>
  </si>
  <si>
    <t>Presupuesto Febrero</t>
  </si>
  <si>
    <t>Gasto Febrero</t>
  </si>
  <si>
    <t>Presupuesto Marzo</t>
  </si>
  <si>
    <t>Gasto Marzo</t>
  </si>
  <si>
    <t>Presupuesto Abril</t>
  </si>
  <si>
    <t>Gasto Abril</t>
  </si>
  <si>
    <t>Presupuesto Mayo</t>
  </si>
  <si>
    <t>Gasto Mayo</t>
  </si>
  <si>
    <t>Presupuesto Junio</t>
  </si>
  <si>
    <t>Gasto Junio</t>
  </si>
  <si>
    <t>Presupuesto Julio</t>
  </si>
  <si>
    <t>Gasto Julio</t>
  </si>
  <si>
    <t>Presupuesto Agosto</t>
  </si>
  <si>
    <t>Gasto Agosto</t>
  </si>
  <si>
    <t>Presupuesto Septiembre</t>
  </si>
  <si>
    <t>Gasto Septiembre</t>
  </si>
  <si>
    <t>Presupuesto Octubre</t>
  </si>
  <si>
    <t>Gasto Octubre</t>
  </si>
  <si>
    <t>Presupuesto Noviembre</t>
  </si>
  <si>
    <t>Gasto Noviembre</t>
  </si>
  <si>
    <t>Presupuesto Diciembre</t>
  </si>
  <si>
    <t>Gasto Diciembre</t>
  </si>
  <si>
    <t>TOTAL GASTO</t>
  </si>
  <si>
    <t>Ahorro</t>
  </si>
  <si>
    <t>Vivienda (alquiler / préstamo hipotecario)</t>
  </si>
  <si>
    <t>Mant. de vehículo y/o casa</t>
  </si>
  <si>
    <t>Transporte o combustible</t>
  </si>
  <si>
    <t>Pago préstamo</t>
  </si>
  <si>
    <t>Seguros</t>
  </si>
  <si>
    <t>Servicio telecomunicación hogar</t>
  </si>
  <si>
    <t xml:space="preserve">Servicio telecomunicación móvil </t>
  </si>
  <si>
    <t>Servicio de Streaming</t>
  </si>
  <si>
    <t>Supermercado</t>
  </si>
  <si>
    <t>Electricidad</t>
  </si>
  <si>
    <t>Agua/Gas</t>
  </si>
  <si>
    <t>Gimnasio/Deporte</t>
  </si>
  <si>
    <t>Entretenimiento</t>
  </si>
  <si>
    <t>Educación (Universidad/ Colegio)</t>
  </si>
  <si>
    <t>Gastos médicos</t>
  </si>
  <si>
    <t>Cuidado personal (Ej. Belleza)</t>
  </si>
  <si>
    <t>DIFERENCIA</t>
  </si>
  <si>
    <t>RESUMEN</t>
  </si>
  <si>
    <t>DESCRIPCIÓN</t>
  </si>
  <si>
    <t>TOTAL INGRESOS</t>
  </si>
  <si>
    <t>TOTAL GASTOS</t>
  </si>
  <si>
    <t>DINERO DISPONIBLE</t>
  </si>
  <si>
    <t>Si te queda un monto disponible (saldo positivo) puedes considerar la posibilidad de aumentar tu ahorro, la opción de invertir o analiza si es conveniente saldar deudas de forma anticipada.</t>
  </si>
  <si>
    <t>Si al notar todo quedas en "negativo" tendrás que revisar tu plan para reducir gastos. Enfócate en priorizar el pago de facturas y deudas y solo gasta en lo más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</si>
</sst>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22"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11"/>
      <color theme="1" tint="4.9989318521683403E-2"/>
      <name val="Calibri"/>
      <family val="1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Helvetica Neue"/>
      <family val="2"/>
    </font>
    <font>
      <sz val="13"/>
      <color theme="1"/>
      <name val="Helvetica Neue"/>
      <family val="2"/>
    </font>
    <font>
      <b/>
      <sz val="14"/>
      <color rgb="FF0D3048"/>
      <name val="Calibri"/>
      <family val="1"/>
      <scheme val="minor"/>
    </font>
    <font>
      <sz val="11"/>
      <color theme="0"/>
      <name val="Arial"/>
      <family val="2"/>
    </font>
    <font>
      <b/>
      <sz val="11"/>
      <color rgb="FF0094D9"/>
      <name val="Arial"/>
      <family val="2"/>
    </font>
    <font>
      <sz val="11"/>
      <name val="Arial"/>
      <family val="2"/>
    </font>
    <font>
      <sz val="11"/>
      <color theme="1" tint="4.9989318521683403E-2"/>
      <name val="Arial"/>
      <family val="2"/>
    </font>
    <font>
      <sz val="11"/>
      <color theme="1"/>
      <name val="Arial"/>
      <family val="2"/>
    </font>
    <font>
      <b/>
      <sz val="11"/>
      <color theme="7" tint="-0.249977111117893"/>
      <name val="Arial"/>
      <family val="2"/>
    </font>
    <font>
      <b/>
      <sz val="14"/>
      <color rgb="FF0D3048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24"/>
      <color theme="0"/>
      <name val="Arial"/>
      <family val="2"/>
    </font>
    <font>
      <b/>
      <sz val="11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5C7F9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8FF"/>
        <bgColor indexed="64"/>
      </patternFill>
    </fill>
    <fill>
      <patternFill patternType="solid">
        <fgColor rgb="FF0CCCC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0094D9"/>
      </top>
      <bottom style="medium">
        <color rgb="FF0094D9"/>
      </bottom>
      <diagonal/>
    </border>
    <border>
      <left style="medium">
        <color theme="0" tint="-4.9989318521683403E-2"/>
      </left>
      <right/>
      <top style="medium">
        <color rgb="FF0094D9"/>
      </top>
      <bottom style="medium">
        <color rgb="FF0094D9"/>
      </bottom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0094D9"/>
      </top>
      <bottom style="double">
        <color rgb="FF0094D9"/>
      </bottom>
      <diagonal/>
    </border>
    <border>
      <left style="medium">
        <color theme="0" tint="-4.9989318521683403E-2"/>
      </left>
      <right/>
      <top style="medium">
        <color rgb="FF0094D9"/>
      </top>
      <bottom style="double">
        <color rgb="FF0094D9"/>
      </bottom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7" tint="-0.49998474074526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1" tint="4.9989318521683403E-2"/>
      </top>
      <bottom style="double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7" tint="-0.24994659260841701"/>
      </bottom>
      <diagonal/>
    </border>
    <border>
      <left/>
      <right/>
      <top style="double">
        <color theme="7" tint="-0.2499465926084170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4" borderId="2" xfId="2" applyFill="1" applyBorder="1" applyAlignment="1">
      <alignment horizontal="left" vertical="center"/>
    </xf>
    <xf numFmtId="0" fontId="3" fillId="4" borderId="3" xfId="2" applyFill="1" applyBorder="1" applyAlignment="1">
      <alignment horizontal="left" vertical="center"/>
    </xf>
    <xf numFmtId="0" fontId="3" fillId="4" borderId="0" xfId="2" applyFill="1" applyBorder="1" applyAlignment="1">
      <alignment horizontal="left" vertical="center"/>
    </xf>
    <xf numFmtId="0" fontId="3" fillId="4" borderId="5" xfId="2" applyFill="1" applyBorder="1" applyAlignment="1">
      <alignment horizontal="left" vertical="center"/>
    </xf>
    <xf numFmtId="0" fontId="3" fillId="4" borderId="7" xfId="2" applyFill="1" applyBorder="1" applyAlignment="1">
      <alignment horizontal="left" vertical="center"/>
    </xf>
    <xf numFmtId="0" fontId="3" fillId="4" borderId="8" xfId="2" applyFill="1" applyBorder="1" applyAlignment="1">
      <alignment horizontal="left" vertical="center"/>
    </xf>
    <xf numFmtId="0" fontId="3" fillId="0" borderId="0" xfId="2"/>
    <xf numFmtId="0" fontId="3" fillId="0" borderId="0" xfId="2" applyAlignment="1">
      <alignment vertical="center" wrapText="1"/>
    </xf>
    <xf numFmtId="0" fontId="8" fillId="5" borderId="0" xfId="1" applyFont="1" applyFill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8" fillId="6" borderId="12" xfId="1" applyFont="1" applyFill="1" applyBorder="1" applyAlignment="1">
      <alignment horizontal="left" vertical="center" indent="1"/>
    </xf>
    <xf numFmtId="164" fontId="11" fillId="0" borderId="13" xfId="1" applyNumberFormat="1" applyFont="1" applyBorder="1" applyAlignment="1">
      <alignment horizontal="center" vertical="center"/>
    </xf>
    <xf numFmtId="164" fontId="10" fillId="0" borderId="15" xfId="1" applyNumberFormat="1" applyFont="1" applyBorder="1" applyAlignment="1">
      <alignment horizontal="center" vertical="center"/>
    </xf>
    <xf numFmtId="164" fontId="11" fillId="0" borderId="14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/>
    </xf>
    <xf numFmtId="164" fontId="11" fillId="0" borderId="19" xfId="1" applyNumberFormat="1" applyFont="1" applyBorder="1" applyAlignment="1">
      <alignment horizontal="center" vertical="center"/>
    </xf>
    <xf numFmtId="164" fontId="11" fillId="0" borderId="20" xfId="1" applyNumberFormat="1" applyFont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1" fillId="3" borderId="22" xfId="1" applyFont="1" applyFill="1" applyBorder="1" applyAlignment="1">
      <alignment horizontal="left" vertical="center" indent="1"/>
    </xf>
    <xf numFmtId="0" fontId="12" fillId="3" borderId="21" xfId="0" applyFont="1" applyFill="1" applyBorder="1" applyAlignment="1">
      <alignment horizontal="left" vertical="center" indent="1"/>
    </xf>
    <xf numFmtId="0" fontId="12" fillId="3" borderId="23" xfId="0" applyFont="1" applyFill="1" applyBorder="1" applyAlignment="1">
      <alignment horizontal="left" vertical="center" indent="1"/>
    </xf>
    <xf numFmtId="0" fontId="12" fillId="3" borderId="23" xfId="0" applyFont="1" applyFill="1" applyBorder="1" applyAlignment="1">
      <alignment horizontal="left" vertical="center" wrapText="1" indent="1"/>
    </xf>
    <xf numFmtId="0" fontId="13" fillId="0" borderId="0" xfId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6" borderId="21" xfId="1" applyFont="1" applyFill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5" fillId="9" borderId="21" xfId="0" applyFont="1" applyFill="1" applyBorder="1" applyAlignment="1">
      <alignment horizontal="left" vertical="center" indent="1"/>
    </xf>
    <xf numFmtId="165" fontId="12" fillId="8" borderId="21" xfId="0" applyNumberFormat="1" applyFont="1" applyFill="1" applyBorder="1" applyAlignment="1">
      <alignment horizontal="center"/>
    </xf>
    <xf numFmtId="165" fontId="10" fillId="0" borderId="21" xfId="1" applyNumberFormat="1" applyFont="1" applyBorder="1" applyAlignment="1">
      <alignment horizontal="center" vertical="center"/>
    </xf>
    <xf numFmtId="165" fontId="12" fillId="8" borderId="23" xfId="0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 vertical="center"/>
    </xf>
    <xf numFmtId="165" fontId="11" fillId="0" borderId="25" xfId="1" applyNumberFormat="1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 indent="1"/>
    </xf>
    <xf numFmtId="164" fontId="12" fillId="10" borderId="21" xfId="0" applyNumberFormat="1" applyFont="1" applyFill="1" applyBorder="1" applyAlignment="1">
      <alignment horizontal="center"/>
    </xf>
    <xf numFmtId="164" fontId="12" fillId="10" borderId="23" xfId="0" applyNumberFormat="1" applyFont="1" applyFill="1" applyBorder="1" applyAlignment="1">
      <alignment horizontal="center"/>
    </xf>
    <xf numFmtId="164" fontId="12" fillId="11" borderId="21" xfId="0" applyNumberFormat="1" applyFont="1" applyFill="1" applyBorder="1" applyAlignment="1">
      <alignment horizontal="center"/>
    </xf>
    <xf numFmtId="164" fontId="12" fillId="11" borderId="23" xfId="0" applyNumberFormat="1" applyFont="1" applyFill="1" applyBorder="1" applyAlignment="1">
      <alignment horizontal="center"/>
    </xf>
    <xf numFmtId="0" fontId="10" fillId="0" borderId="21" xfId="1" applyFont="1" applyBorder="1" applyAlignment="1">
      <alignment horizontal="center" vertical="center" wrapText="1"/>
    </xf>
    <xf numFmtId="164" fontId="11" fillId="0" borderId="35" xfId="1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2" fillId="10" borderId="34" xfId="0" applyNumberFormat="1" applyFont="1" applyFill="1" applyBorder="1" applyAlignment="1">
      <alignment horizontal="center" vertical="center"/>
    </xf>
    <xf numFmtId="164" fontId="12" fillId="11" borderId="34" xfId="0" applyNumberFormat="1" applyFont="1" applyFill="1" applyBorder="1" applyAlignment="1">
      <alignment horizontal="center" vertical="center"/>
    </xf>
    <xf numFmtId="164" fontId="10" fillId="12" borderId="21" xfId="1" applyNumberFormat="1" applyFont="1" applyFill="1" applyBorder="1" applyAlignment="1">
      <alignment horizontal="center" vertical="center"/>
    </xf>
    <xf numFmtId="164" fontId="10" fillId="12" borderId="34" xfId="1" applyNumberFormat="1" applyFont="1" applyFill="1" applyBorder="1" applyAlignment="1">
      <alignment horizontal="center" vertical="center"/>
    </xf>
    <xf numFmtId="0" fontId="10" fillId="13" borderId="21" xfId="1" applyFont="1" applyFill="1" applyBorder="1" applyAlignment="1">
      <alignment horizontal="center" vertical="center" wrapText="1"/>
    </xf>
    <xf numFmtId="164" fontId="12" fillId="14" borderId="21" xfId="0" applyNumberFormat="1" applyFont="1" applyFill="1" applyBorder="1" applyAlignment="1">
      <alignment horizontal="center"/>
    </xf>
    <xf numFmtId="164" fontId="12" fillId="14" borderId="34" xfId="0" applyNumberFormat="1" applyFont="1" applyFill="1" applyBorder="1" applyAlignment="1">
      <alignment horizontal="center" vertical="center"/>
    </xf>
    <xf numFmtId="164" fontId="12" fillId="15" borderId="21" xfId="0" applyNumberFormat="1" applyFont="1" applyFill="1" applyBorder="1" applyAlignment="1">
      <alignment horizontal="center"/>
    </xf>
    <xf numFmtId="164" fontId="12" fillId="15" borderId="23" xfId="0" applyNumberFormat="1" applyFont="1" applyFill="1" applyBorder="1" applyAlignment="1">
      <alignment horizontal="center"/>
    </xf>
    <xf numFmtId="164" fontId="12" fillId="15" borderId="34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3" fillId="0" borderId="3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7" fillId="7" borderId="0" xfId="1" applyFont="1" applyFill="1" applyAlignment="1">
      <alignment horizontal="center" vertical="center"/>
    </xf>
    <xf numFmtId="0" fontId="18" fillId="15" borderId="7" xfId="1" applyFont="1" applyFill="1" applyBorder="1" applyAlignment="1">
      <alignment horizontal="center" vertical="center"/>
    </xf>
    <xf numFmtId="0" fontId="18" fillId="10" borderId="7" xfId="1" applyFont="1" applyFill="1" applyBorder="1" applyAlignment="1">
      <alignment horizontal="center" vertical="center"/>
    </xf>
    <xf numFmtId="0" fontId="14" fillId="7" borderId="0" xfId="1" applyFont="1" applyFill="1" applyAlignment="1">
      <alignment horizontal="center" vertical="center"/>
    </xf>
    <xf numFmtId="164" fontId="18" fillId="0" borderId="36" xfId="1" applyNumberFormat="1" applyFont="1" applyBorder="1" applyAlignment="1">
      <alignment horizontal="center" vertical="center"/>
    </xf>
    <xf numFmtId="0" fontId="11" fillId="0" borderId="26" xfId="1" applyFont="1" applyBorder="1" applyAlignment="1">
      <alignment vertical="center" wrapText="1"/>
    </xf>
    <xf numFmtId="0" fontId="11" fillId="0" borderId="27" xfId="1" applyFont="1" applyBorder="1" applyAlignment="1">
      <alignment vertical="center" wrapText="1"/>
    </xf>
    <xf numFmtId="0" fontId="11" fillId="0" borderId="28" xfId="1" applyFont="1" applyBorder="1" applyAlignment="1">
      <alignment vertical="center" wrapText="1"/>
    </xf>
    <xf numFmtId="0" fontId="11" fillId="0" borderId="29" xfId="1" applyFont="1" applyBorder="1" applyAlignment="1">
      <alignment vertical="center" wrapText="1"/>
    </xf>
    <xf numFmtId="0" fontId="11" fillId="0" borderId="30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6" fillId="5" borderId="26" xfId="1" applyFont="1" applyFill="1" applyBorder="1" applyAlignment="1">
      <alignment horizontal="center" vertical="center"/>
    </xf>
    <xf numFmtId="0" fontId="16" fillId="5" borderId="27" xfId="1" applyFont="1" applyFill="1" applyBorder="1" applyAlignment="1">
      <alignment horizontal="center" vertical="center"/>
    </xf>
    <xf numFmtId="0" fontId="16" fillId="5" borderId="28" xfId="1" applyFont="1" applyFill="1" applyBorder="1" applyAlignment="1">
      <alignment horizontal="center" vertical="center"/>
    </xf>
    <xf numFmtId="0" fontId="16" fillId="5" borderId="29" xfId="1" applyFont="1" applyFill="1" applyBorder="1" applyAlignment="1">
      <alignment horizontal="center" vertical="center"/>
    </xf>
    <xf numFmtId="0" fontId="16" fillId="5" borderId="30" xfId="1" applyFont="1" applyFill="1" applyBorder="1" applyAlignment="1">
      <alignment horizontal="center" vertical="center"/>
    </xf>
    <xf numFmtId="0" fontId="16" fillId="5" borderId="31" xfId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 indent="1"/>
    </xf>
  </cellXfs>
  <cellStyles count="3">
    <cellStyle name="Hyperlink" xfId="2" xr:uid="{00000000-000B-0000-0000-000008000000}"/>
    <cellStyle name="Normal" xfId="0" builtinId="0"/>
    <cellStyle name="Normal 2" xfId="1" xr:uid="{00000000-0005-0000-0000-000001000000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5" formatCode="&quot;$&quot;#,##0.00;[Red]&quot;$&quot;#,##0.00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minor"/>
      </font>
      <numFmt numFmtId="165" formatCode="&quot;$&quot;#,##0.00;[Red]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thin">
          <color theme="7" tint="-0.499984740745262"/>
        </top>
        <bottom/>
      </border>
      <protection locked="1" hidden="0"/>
    </dxf>
    <dxf>
      <font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name val="Arial"/>
      </font>
      <numFmt numFmtId="165" formatCode="&quot;$&quot;#,##0.00;[Red]&quot;$&quot;#,##0.00"/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&quot;$&quot;#,##0.0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/>
        <bottom/>
      </border>
    </dxf>
    <dxf>
      <font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z val="11"/>
        <color theme="1" tint="4.9989318521683403E-2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/>
        <vertical/>
        <horizontal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/>
      </border>
    </dxf>
    <dxf>
      <font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/>
      </border>
    </dxf>
    <dxf>
      <font>
        <name val="Arial"/>
      </font>
      <numFmt numFmtId="164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 tint="-4.9989318521683403E-2"/>
        </top>
        <bottom style="medium">
          <color theme="0" tint="-4.9989318521683403E-2"/>
        </bottom>
        <vertical/>
        <horizontal style="medium">
          <color theme="0" tint="-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theme="0" tint="-4.9989318521683403E-2"/>
        </top>
        <bottom/>
      </border>
    </dxf>
    <dxf>
      <border>
        <top style="medium">
          <color theme="0" tint="-4.9989318521683403E-2"/>
        </top>
      </border>
    </dxf>
    <dxf>
      <border>
        <bottom style="medium">
          <color theme="0" tint="-4.9989318521683403E-2"/>
        </bottom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 style="medium">
          <color theme="9" tint="-0.24994659260841701"/>
        </bottom>
      </border>
    </dxf>
    <dxf>
      <font>
        <name val="Arial"/>
      </font>
      <fill>
        <patternFill patternType="none">
          <fgColor indexed="64"/>
          <bgColor indexed="65"/>
        </patternFill>
      </fill>
      <border diagonalUp="0" diagonalDown="0">
        <left style="medium">
          <color theme="0" tint="-4.9989318521683403E-2"/>
        </left>
        <right style="medium">
          <color theme="0" tint="-4.9989318521683403E-2"/>
        </right>
        <top/>
        <bottom/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/>
        <bottom/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4"/>
          <bgColor rgb="FF5C7F91"/>
        </patternFill>
      </fill>
      <alignment horizontal="left" vertical="center" textRotation="0" wrapText="0" indent="1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8A549"/>
      <color rgb="FF0D3048"/>
      <color rgb="FF0CCCC6"/>
      <color rgb="FFF5F8FF"/>
      <color rgb="FFD4E3FF"/>
      <color rgb="FF5C7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s-GT"/>
              <a:t>Ingresos</a:t>
            </a:r>
            <a:r>
              <a:rPr lang="es-GT" baseline="0"/>
              <a:t> Mensuales</a:t>
            </a:r>
            <a:endParaRPr lang="es-G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Ingresos!$C$6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Ingresos!$C$7:$C$17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2-47D2-AD9F-221BDEE15CA6}"/>
            </c:ext>
          </c:extLst>
        </c:ser>
        <c:ser>
          <c:idx val="1"/>
          <c:order val="1"/>
          <c:tx>
            <c:strRef>
              <c:f>Ingresos!$D$6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Ingresos!$D$7:$D$17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2-47D2-AD9F-221BDEE15CA6}"/>
            </c:ext>
          </c:extLst>
        </c:ser>
        <c:ser>
          <c:idx val="2"/>
          <c:order val="2"/>
          <c:tx>
            <c:strRef>
              <c:f>Ingresos!$E$6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Ingresos!$E$7:$E$17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2-47D2-AD9F-221BDEE15CA6}"/>
            </c:ext>
          </c:extLst>
        </c:ser>
        <c:ser>
          <c:idx val="3"/>
          <c:order val="3"/>
          <c:tx>
            <c:strRef>
              <c:f>Ingresos!$F$6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Ingresos!$F$7:$F$17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2-47D2-AD9F-221BDEE15CA6}"/>
            </c:ext>
          </c:extLst>
        </c:ser>
        <c:ser>
          <c:idx val="4"/>
          <c:order val="4"/>
          <c:tx>
            <c:strRef>
              <c:f>Ingresos!$G$6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Ingresos!$G$7:$G$17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2-47D2-AD9F-221BDEE15CA6}"/>
            </c:ext>
          </c:extLst>
        </c:ser>
        <c:ser>
          <c:idx val="5"/>
          <c:order val="5"/>
          <c:tx>
            <c:strRef>
              <c:f>Ingresos!$H$6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Ingresos!$H$7:$H$17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2-47D2-AD9F-221BDEE15CA6}"/>
            </c:ext>
          </c:extLst>
        </c:ser>
        <c:ser>
          <c:idx val="6"/>
          <c:order val="6"/>
          <c:tx>
            <c:strRef>
              <c:f>Ingresos!$I$6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Ingresos!$I$7:$I$17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B2-47D2-AD9F-221BDEE15CA6}"/>
            </c:ext>
          </c:extLst>
        </c:ser>
        <c:ser>
          <c:idx val="7"/>
          <c:order val="7"/>
          <c:tx>
            <c:strRef>
              <c:f>Ingresos!$J$6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Ingresos!$J$7:$J$17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2-47D2-AD9F-221BDEE15CA6}"/>
            </c:ext>
          </c:extLst>
        </c:ser>
        <c:ser>
          <c:idx val="8"/>
          <c:order val="8"/>
          <c:tx>
            <c:strRef>
              <c:f>Ingresos!$K$6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Ingresos!$K$7:$K$17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B2-47D2-AD9F-221BDEE15CA6}"/>
            </c:ext>
          </c:extLst>
        </c:ser>
        <c:ser>
          <c:idx val="9"/>
          <c:order val="9"/>
          <c:tx>
            <c:strRef>
              <c:f>Ingresos!$L$6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Ingresos!$L$7:$L$17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2-47D2-AD9F-221BDEE15CA6}"/>
            </c:ext>
          </c:extLst>
        </c:ser>
        <c:ser>
          <c:idx val="10"/>
          <c:order val="10"/>
          <c:tx>
            <c:strRef>
              <c:f>Ingresos!$M$6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Ingresos!$M$7:$M$17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2-47D2-AD9F-221BDEE15CA6}"/>
            </c:ext>
          </c:extLst>
        </c:ser>
        <c:ser>
          <c:idx val="11"/>
          <c:order val="11"/>
          <c:tx>
            <c:strRef>
              <c:f>Ingresos!$N$6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Ingresos!$B$7:$B$17</c:f>
              <c:strCache>
                <c:ptCount val="11"/>
                <c:pt idx="0">
                  <c:v>Sueldo</c:v>
                </c:pt>
                <c:pt idx="1">
                  <c:v>Horas / Trabajos extras</c:v>
                </c:pt>
                <c:pt idx="2">
                  <c:v>Remesas</c:v>
                </c:pt>
                <c:pt idx="3">
                  <c:v>Bonos</c:v>
                </c:pt>
                <c:pt idx="4">
                  <c:v>Doble sueldo Navidad</c:v>
                </c:pt>
                <c:pt idx="5">
                  <c:v>Alquileres</c:v>
                </c:pt>
                <c:pt idx="6">
                  <c:v>Inversiones</c:v>
                </c:pt>
                <c:pt idx="7">
                  <c:v>Pensión</c:v>
                </c:pt>
                <c:pt idx="8">
                  <c:v>Comisiones</c:v>
                </c:pt>
                <c:pt idx="9">
                  <c:v>Ventas</c:v>
                </c:pt>
                <c:pt idx="10">
                  <c:v>Regalo recibido</c:v>
                </c:pt>
              </c:strCache>
            </c:strRef>
          </c:cat>
          <c:val>
            <c:numRef>
              <c:f>Ingresos!$N$7:$N$17</c:f>
              <c:numCache>
                <c:formatCode>"$"#,##0.00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2-47D2-AD9F-221BDEE1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66613288"/>
        <c:axId val="266616816"/>
      </c:barChart>
      <c:catAx>
        <c:axId val="26661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16816"/>
        <c:crosses val="autoZero"/>
        <c:auto val="1"/>
        <c:lblAlgn val="ctr"/>
        <c:lblOffset val="100"/>
        <c:noMultiLvlLbl val="0"/>
      </c:catAx>
      <c:valAx>
        <c:axId val="26661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1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s-GT"/>
              <a:t>Gastos Reales</a:t>
            </a:r>
            <a:r>
              <a:rPr lang="es-GT" baseline="0"/>
              <a:t> </a:t>
            </a:r>
            <a:r>
              <a:rPr lang="es-GT"/>
              <a:t>Mensuales</a:t>
            </a:r>
          </a:p>
        </c:rich>
      </c:tx>
      <c:layout>
        <c:manualLayout>
          <c:xMode val="edge"/>
          <c:yMode val="edge"/>
          <c:x val="0.40352987746581892"/>
          <c:y val="1.0504595553771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2"/>
          <c:order val="12"/>
          <c:tx>
            <c:strRef>
              <c:f>'Egresos (Gastos)'!$D$7</c:f>
              <c:strCache>
                <c:ptCount val="1"/>
                <c:pt idx="0">
                  <c:v>Gasto Enero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(Gastos)'!$D$8:$D$24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0E-46B9-9EF7-159D2BF989B1}"/>
            </c:ext>
          </c:extLst>
        </c:ser>
        <c:ser>
          <c:idx val="13"/>
          <c:order val="13"/>
          <c:tx>
            <c:strRef>
              <c:f>'Egresos (Gastos)'!$F$7</c:f>
              <c:strCache>
                <c:ptCount val="1"/>
                <c:pt idx="0">
                  <c:v>Gasto Febrero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(Gastos)'!$F$8:$F$24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0E-46B9-9EF7-159D2BF989B1}"/>
            </c:ext>
          </c:extLst>
        </c:ser>
        <c:ser>
          <c:idx val="14"/>
          <c:order val="14"/>
          <c:tx>
            <c:strRef>
              <c:f>'Egresos (Gastos)'!$H$7</c:f>
              <c:strCache>
                <c:ptCount val="1"/>
                <c:pt idx="0">
                  <c:v>Gasto Marzo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(Gastos)'!$H$8:$H$24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0E-46B9-9EF7-159D2BF989B1}"/>
            </c:ext>
          </c:extLst>
        </c:ser>
        <c:ser>
          <c:idx val="15"/>
          <c:order val="15"/>
          <c:tx>
            <c:strRef>
              <c:f>'Egresos (Gastos)'!$J$7</c:f>
              <c:strCache>
                <c:ptCount val="1"/>
                <c:pt idx="0">
                  <c:v>Gasto Abril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(Gastos)'!$J$8:$J$24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0E-46B9-9EF7-159D2BF989B1}"/>
            </c:ext>
          </c:extLst>
        </c:ser>
        <c:ser>
          <c:idx val="16"/>
          <c:order val="16"/>
          <c:tx>
            <c:strRef>
              <c:f>'Egresos (Gastos)'!$L$7</c:f>
              <c:strCache>
                <c:ptCount val="1"/>
                <c:pt idx="0">
                  <c:v>Gasto Mayo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(Gastos)'!$L$8:$L$24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0E-46B9-9EF7-159D2BF989B1}"/>
            </c:ext>
          </c:extLst>
        </c:ser>
        <c:ser>
          <c:idx val="17"/>
          <c:order val="17"/>
          <c:tx>
            <c:strRef>
              <c:f>'Egresos (Gastos)'!$N$7</c:f>
              <c:strCache>
                <c:ptCount val="1"/>
                <c:pt idx="0">
                  <c:v>Gasto Junio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(Gastos)'!$N$8:$N$24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0E-46B9-9EF7-159D2BF989B1}"/>
            </c:ext>
          </c:extLst>
        </c:ser>
        <c:ser>
          <c:idx val="18"/>
          <c:order val="18"/>
          <c:tx>
            <c:strRef>
              <c:f>'Egresos (Gastos)'!$P$7</c:f>
              <c:strCache>
                <c:ptCount val="1"/>
                <c:pt idx="0">
                  <c:v>Gasto Julio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(Gastos)'!$P$8:$P$24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0E-46B9-9EF7-159D2BF989B1}"/>
            </c:ext>
          </c:extLst>
        </c:ser>
        <c:ser>
          <c:idx val="19"/>
          <c:order val="19"/>
          <c:tx>
            <c:strRef>
              <c:f>'Egresos (Gastos)'!$R$7</c:f>
              <c:strCache>
                <c:ptCount val="1"/>
                <c:pt idx="0">
                  <c:v>Gasto Agosto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(Gastos)'!$R$8:$R$24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0E-46B9-9EF7-159D2BF989B1}"/>
            </c:ext>
          </c:extLst>
        </c:ser>
        <c:ser>
          <c:idx val="20"/>
          <c:order val="20"/>
          <c:tx>
            <c:strRef>
              <c:f>'Egresos (Gastos)'!$T$7</c:f>
              <c:strCache>
                <c:ptCount val="1"/>
                <c:pt idx="0">
                  <c:v>Gasto Septiembre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(Gastos)'!$T$8:$T$24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0E-46B9-9EF7-159D2BF989B1}"/>
            </c:ext>
          </c:extLst>
        </c:ser>
        <c:ser>
          <c:idx val="21"/>
          <c:order val="21"/>
          <c:tx>
            <c:strRef>
              <c:f>'Egresos (Gastos)'!$V$7</c:f>
              <c:strCache>
                <c:ptCount val="1"/>
                <c:pt idx="0">
                  <c:v>Gasto Octubre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(Gastos)'!$V$8:$V$24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0E-46B9-9EF7-159D2BF989B1}"/>
            </c:ext>
          </c:extLst>
        </c:ser>
        <c:ser>
          <c:idx val="22"/>
          <c:order val="22"/>
          <c:tx>
            <c:strRef>
              <c:f>'Egresos (Gastos)'!$X$7</c:f>
              <c:strCache>
                <c:ptCount val="1"/>
                <c:pt idx="0">
                  <c:v>Gasto Noviembre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(Gastos)'!$X$8:$X$24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0E-46B9-9EF7-159D2BF989B1}"/>
            </c:ext>
          </c:extLst>
        </c:ser>
        <c:ser>
          <c:idx val="23"/>
          <c:order val="23"/>
          <c:tx>
            <c:strRef>
              <c:f>'Egresos (Gastos)'!$Z$7</c:f>
              <c:strCache>
                <c:ptCount val="1"/>
                <c:pt idx="0">
                  <c:v>Gasto Diciembre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'Egresos (Gastos)'!$B$8:$B$24</c:f>
              <c:strCache>
                <c:ptCount val="17"/>
                <c:pt idx="0">
                  <c:v>Ahorro</c:v>
                </c:pt>
                <c:pt idx="1">
                  <c:v>Vivienda (alquiler / préstamo hipotecario)</c:v>
                </c:pt>
                <c:pt idx="2">
                  <c:v>Mant. de vehículo y/o casa</c:v>
                </c:pt>
                <c:pt idx="3">
                  <c:v>Transporte o combustible</c:v>
                </c:pt>
                <c:pt idx="4">
                  <c:v>Pago préstamo</c:v>
                </c:pt>
                <c:pt idx="5">
                  <c:v>Seguros</c:v>
                </c:pt>
                <c:pt idx="6">
                  <c:v>Servicio telecomunicación hogar</c:v>
                </c:pt>
                <c:pt idx="7">
                  <c:v>Servicio telecomunicación móvil </c:v>
                </c:pt>
                <c:pt idx="8">
                  <c:v>Servicio de Streaming</c:v>
                </c:pt>
                <c:pt idx="9">
                  <c:v>Supermercado</c:v>
                </c:pt>
                <c:pt idx="10">
                  <c:v>Electricidad</c:v>
                </c:pt>
                <c:pt idx="11">
                  <c:v>Agua/Gas</c:v>
                </c:pt>
                <c:pt idx="12">
                  <c:v>Gimnasio/Deporte</c:v>
                </c:pt>
                <c:pt idx="13">
                  <c:v>Entretenimiento</c:v>
                </c:pt>
                <c:pt idx="14">
                  <c:v>Educación (Universidad/ Colegio)</c:v>
                </c:pt>
                <c:pt idx="15">
                  <c:v>Gastos médicos</c:v>
                </c:pt>
                <c:pt idx="16">
                  <c:v>Cuidado personal (Ej. Belleza)</c:v>
                </c:pt>
              </c:strCache>
            </c:strRef>
          </c:cat>
          <c:val>
            <c:numRef>
              <c:f>'Egresos (Gastos)'!$Z$8:$Z$24</c:f>
              <c:numCache>
                <c:formatCode>"$"#,##0.00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0E-46B9-9EF7-159D2BF98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66614464"/>
        <c:axId val="266609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'Egresos (Gastos)'!$C$7</c15:sqref>
                        </c15:formulaRef>
                      </c:ext>
                    </c:extLst>
                    <c:strCache>
                      <c:ptCount val="1"/>
                      <c:pt idx="0">
                        <c:v>Presupuesto Enero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'Egresos (Gastos)'!$C$8:$C$24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56E-43DC-A848-06CE760C0AE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(Gastos)'!$E$7</c15:sqref>
                        </c15:formulaRef>
                      </c:ext>
                    </c:extLst>
                    <c:strCache>
                      <c:ptCount val="1"/>
                      <c:pt idx="0">
                        <c:v>Presupuesto Febrero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(Gastos)'!$E$8:$E$24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56E-43DC-A848-06CE760C0AE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(Gastos)'!$G$7</c15:sqref>
                        </c15:formulaRef>
                      </c:ext>
                    </c:extLst>
                    <c:strCache>
                      <c:ptCount val="1"/>
                      <c:pt idx="0">
                        <c:v>Presupuesto Marzo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(Gastos)'!$G$8:$G$24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6E-43DC-A848-06CE760C0AE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(Gastos)'!$I$7</c15:sqref>
                        </c15:formulaRef>
                      </c:ext>
                    </c:extLst>
                    <c:strCache>
                      <c:ptCount val="1"/>
                      <c:pt idx="0">
                        <c:v>Presupuesto Abril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(Gastos)'!$I$8:$I$24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6E-43DC-A848-06CE760C0AE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(Gastos)'!$K$7</c15:sqref>
                        </c15:formulaRef>
                      </c:ext>
                    </c:extLst>
                    <c:strCache>
                      <c:ptCount val="1"/>
                      <c:pt idx="0">
                        <c:v>Presupuesto Mayo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(Gastos)'!$K$8:$K$24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6E-43DC-A848-06CE760C0AE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(Gastos)'!$M$7</c15:sqref>
                        </c15:formulaRef>
                      </c:ext>
                    </c:extLst>
                    <c:strCache>
                      <c:ptCount val="1"/>
                      <c:pt idx="0">
                        <c:v>Presupuesto Junio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(Gastos)'!$M$8:$M$24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6E-43DC-A848-06CE760C0AE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(Gastos)'!$O$7</c15:sqref>
                        </c15:formulaRef>
                      </c:ext>
                    </c:extLst>
                    <c:strCache>
                      <c:ptCount val="1"/>
                      <c:pt idx="0">
                        <c:v>Presupuesto Julio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(Gastos)'!$O$8:$O$24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6E-43DC-A848-06CE760C0AE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(Gastos)'!$Q$7</c15:sqref>
                        </c15:formulaRef>
                      </c:ext>
                    </c:extLst>
                    <c:strCache>
                      <c:ptCount val="1"/>
                      <c:pt idx="0">
                        <c:v>Presupuesto Agosto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(Gastos)'!$Q$8:$Q$24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6E-43DC-A848-06CE760C0AE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(Gastos)'!$S$7</c15:sqref>
                        </c15:formulaRef>
                      </c:ext>
                    </c:extLst>
                    <c:strCache>
                      <c:ptCount val="1"/>
                      <c:pt idx="0">
                        <c:v>Presupuesto Septiembre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(Gastos)'!$S$8:$S$24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56E-43DC-A848-06CE760C0AE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(Gastos)'!$U$7</c15:sqref>
                        </c15:formulaRef>
                      </c:ext>
                    </c:extLst>
                    <c:strCache>
                      <c:ptCount val="1"/>
                      <c:pt idx="0">
                        <c:v>Presupuesto Octubre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(Gastos)'!$U$8:$U$24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56E-43DC-A848-06CE760C0AE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(Gastos)'!$W$7</c15:sqref>
                        </c15:formulaRef>
                      </c:ext>
                    </c:extLst>
                    <c:strCache>
                      <c:ptCount val="1"/>
                      <c:pt idx="0">
                        <c:v>Presupuesto Noviembre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(Gastos)'!$W$8:$W$24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56E-43DC-A848-06CE760C0AE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(Gastos)'!$Y$7</c15:sqref>
                        </c15:formulaRef>
                      </c:ext>
                    </c:extLst>
                    <c:strCache>
                      <c:ptCount val="1"/>
                      <c:pt idx="0">
                        <c:v>Presupuesto Diciembre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(Gastos)'!$B$8:$B$24</c15:sqref>
                        </c15:formulaRef>
                      </c:ext>
                    </c:extLst>
                    <c:strCache>
                      <c:ptCount val="17"/>
                      <c:pt idx="0">
                        <c:v>Ahorro</c:v>
                      </c:pt>
                      <c:pt idx="1">
                        <c:v>Vivienda (alquiler / préstamo hipotecario)</c:v>
                      </c:pt>
                      <c:pt idx="2">
                        <c:v>Mant. de vehículo y/o casa</c:v>
                      </c:pt>
                      <c:pt idx="3">
                        <c:v>Transporte o combustible</c:v>
                      </c:pt>
                      <c:pt idx="4">
                        <c:v>Pago préstamo</c:v>
                      </c:pt>
                      <c:pt idx="5">
                        <c:v>Seguros</c:v>
                      </c:pt>
                      <c:pt idx="6">
                        <c:v>Servicio telecomunicación hogar</c:v>
                      </c:pt>
                      <c:pt idx="7">
                        <c:v>Servicio telecomunicación móvil </c:v>
                      </c:pt>
                      <c:pt idx="8">
                        <c:v>Servicio de Streaming</c:v>
                      </c:pt>
                      <c:pt idx="9">
                        <c:v>Supermercado</c:v>
                      </c:pt>
                      <c:pt idx="10">
                        <c:v>Electricidad</c:v>
                      </c:pt>
                      <c:pt idx="11">
                        <c:v>Agua/Gas</c:v>
                      </c:pt>
                      <c:pt idx="12">
                        <c:v>Gimnasio/Deporte</c:v>
                      </c:pt>
                      <c:pt idx="13">
                        <c:v>Entretenimiento</c:v>
                      </c:pt>
                      <c:pt idx="14">
                        <c:v>Educación (Universidad/ Colegio)</c:v>
                      </c:pt>
                      <c:pt idx="15">
                        <c:v>Gastos médicos</c:v>
                      </c:pt>
                      <c:pt idx="16">
                        <c:v>Cuidado personal (Ej. Belleza)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'Egresos (Gastos)'!$Y$8:$Y$24</c15:sqref>
                        </c15:formulaRef>
                      </c:ext>
                    </c:extLst>
                    <c:numCache>
                      <c:formatCode>"$"#,##0.00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56E-43DC-A848-06CE760C0AEE}"/>
                  </c:ext>
                </c:extLst>
              </c15:ser>
            </c15:filteredBarSeries>
          </c:ext>
        </c:extLst>
      </c:barChart>
      <c:catAx>
        <c:axId val="2666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09368"/>
        <c:crosses val="autoZero"/>
        <c:auto val="1"/>
        <c:lblAlgn val="ctr"/>
        <c:lblOffset val="100"/>
        <c:noMultiLvlLbl val="0"/>
      </c:catAx>
      <c:valAx>
        <c:axId val="26660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es-GT"/>
              <a:t>Total</a:t>
            </a:r>
            <a:r>
              <a:rPr lang="es-GT" baseline="0"/>
              <a:t> Ingresos y Gastos Mensuales</a:t>
            </a:r>
            <a:endParaRPr lang="es-GT"/>
          </a:p>
        </c:rich>
      </c:tx>
      <c:layout>
        <c:manualLayout>
          <c:xMode val="edge"/>
          <c:yMode val="edge"/>
          <c:x val="0.40352987746581892"/>
          <c:y val="1.0504595553771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Resumen!$B$8</c:f>
              <c:strCache>
                <c:ptCount val="1"/>
                <c:pt idx="0">
                  <c:v>TOTAL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Resumen!$C$8:$N$8</c:f>
              <c:numCache>
                <c:formatCode>"$"#,##0.00;[Red]"$"#,##0.00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5-43DD-B50E-B0E6542F5F63}"/>
            </c:ext>
          </c:extLst>
        </c:ser>
        <c:ser>
          <c:idx val="1"/>
          <c:order val="1"/>
          <c:tx>
            <c:strRef>
              <c:f>Resumen!$B$9</c:f>
              <c:strCache>
                <c:ptCount val="1"/>
                <c:pt idx="0">
                  <c:v>TOTAL GASTOS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Resumen!$C$9:$N$9</c:f>
              <c:numCache>
                <c:formatCode>"$"#,##0.00;[Red]"$"#,##0.00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5-43DD-B50E-B0E6542F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610936"/>
        <c:axId val="266609760"/>
      </c:barChart>
      <c:catAx>
        <c:axId val="26661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09760"/>
        <c:crosses val="autoZero"/>
        <c:auto val="1"/>
        <c:lblAlgn val="ctr"/>
        <c:lblOffset val="100"/>
        <c:noMultiLvlLbl val="0"/>
      </c:catAx>
      <c:valAx>
        <c:axId val="2666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;[Red]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1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gresos!A1"/><Relationship Id="rId2" Type="http://schemas.openxmlformats.org/officeDocument/2006/relationships/image" Target="../media/image1.png"/><Relationship Id="rId1" Type="http://schemas.openxmlformats.org/officeDocument/2006/relationships/hyperlink" Target="https://prousuario.gob.do/media/lpbhlsvn/guia-de-presupuesto-personal.pdf" TargetMode="External"/><Relationship Id="rId5" Type="http://schemas.openxmlformats.org/officeDocument/2006/relationships/hyperlink" Target="#Resumen!A1"/><Relationship Id="rId4" Type="http://schemas.openxmlformats.org/officeDocument/2006/relationships/hyperlink" Target="#'Egresos (Gastos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Egresos (Gastos)'!A1"/><Relationship Id="rId2" Type="http://schemas.openxmlformats.org/officeDocument/2006/relationships/hyperlink" Target="#Inicio!A1"/><Relationship Id="rId1" Type="http://schemas.openxmlformats.org/officeDocument/2006/relationships/chart" Target="../charts/chart1.xml"/><Relationship Id="rId4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gresos!A1"/><Relationship Id="rId2" Type="http://schemas.openxmlformats.org/officeDocument/2006/relationships/hyperlink" Target="#Inicio!A1"/><Relationship Id="rId1" Type="http://schemas.openxmlformats.org/officeDocument/2006/relationships/chart" Target="../charts/chart2.xml"/><Relationship Id="rId4" Type="http://schemas.openxmlformats.org/officeDocument/2006/relationships/hyperlink" Target="#Resumen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gresos!A1"/><Relationship Id="rId2" Type="http://schemas.openxmlformats.org/officeDocument/2006/relationships/hyperlink" Target="#'Egresos (Gastos)'!A1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1</xdr:row>
      <xdr:rowOff>28575</xdr:rowOff>
    </xdr:from>
    <xdr:to>
      <xdr:col>13</xdr:col>
      <xdr:colOff>257175</xdr:colOff>
      <xdr:row>22</xdr:row>
      <xdr:rowOff>104775</xdr:rowOff>
    </xdr:to>
    <xdr:pic>
      <xdr:nvPicPr>
        <xdr:cNvPr id="1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4AD2F-02FE-F962-7FD6-5BE9A7BE4F80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5550" y="219075"/>
          <a:ext cx="3057525" cy="408622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15</xdr:row>
      <xdr:rowOff>161925</xdr:rowOff>
    </xdr:from>
    <xdr:to>
      <xdr:col>4</xdr:col>
      <xdr:colOff>0</xdr:colOff>
      <xdr:row>18</xdr:row>
      <xdr:rowOff>114300</xdr:rowOff>
    </xdr:to>
    <xdr:sp macro="" textlink="">
      <xdr:nvSpPr>
        <xdr:cNvPr id="20" name="Rectángulo redondead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2BDC9-9684-3668-A50C-817940637569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933450" y="3219450"/>
          <a:ext cx="1514475" cy="523875"/>
        </a:xfrm>
        <a:prstGeom prst="roundRect">
          <a:avLst/>
        </a:prstGeom>
        <a:solidFill>
          <a:srgbClr val="0CCCC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4</xdr:col>
      <xdr:colOff>152400</xdr:colOff>
      <xdr:row>15</xdr:row>
      <xdr:rowOff>171450</xdr:rowOff>
    </xdr:from>
    <xdr:to>
      <xdr:col>6</xdr:col>
      <xdr:colOff>142875</xdr:colOff>
      <xdr:row>18</xdr:row>
      <xdr:rowOff>123825</xdr:rowOff>
    </xdr:to>
    <xdr:sp macro="" textlink="">
      <xdr:nvSpPr>
        <xdr:cNvPr id="21" name="Rectángulo redondeado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CD211D-D4A3-4071-8826-4CFC4B44B765}"/>
            </a:ext>
            <a:ext uri="{147F2762-F138-4A5C-976F-8EAC2B608ADB}">
              <a16:predDERef xmlns:a16="http://schemas.microsoft.com/office/drawing/2014/main" pred="{15E2BDC9-9684-3668-A50C-817940637569}"/>
            </a:ext>
          </a:extLst>
        </xdr:cNvPr>
        <xdr:cNvSpPr/>
      </xdr:nvSpPr>
      <xdr:spPr>
        <a:xfrm>
          <a:off x="2600325" y="3228975"/>
          <a:ext cx="1514475" cy="523875"/>
        </a:xfrm>
        <a:prstGeom prst="roundRect">
          <a:avLst/>
        </a:prstGeom>
        <a:solidFill>
          <a:srgbClr val="0D30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GASTOS</a:t>
          </a:r>
        </a:p>
      </xdr:txBody>
    </xdr:sp>
    <xdr:clientData/>
  </xdr:twoCellAnchor>
  <xdr:twoCellAnchor>
    <xdr:from>
      <xdr:col>6</xdr:col>
      <xdr:colOff>304800</xdr:colOff>
      <xdr:row>15</xdr:row>
      <xdr:rowOff>171450</xdr:rowOff>
    </xdr:from>
    <xdr:to>
      <xdr:col>8</xdr:col>
      <xdr:colOff>295275</xdr:colOff>
      <xdr:row>18</xdr:row>
      <xdr:rowOff>123825</xdr:rowOff>
    </xdr:to>
    <xdr:sp macro="" textlink="">
      <xdr:nvSpPr>
        <xdr:cNvPr id="22" name="Rectángulo redondeado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C1B72B-1B09-4A52-AC77-A039C636DFA7}"/>
            </a:ext>
            <a:ext uri="{147F2762-F138-4A5C-976F-8EAC2B608ADB}">
              <a16:predDERef xmlns:a16="http://schemas.microsoft.com/office/drawing/2014/main" pred="{C7CD211D-D4A3-4071-8826-4CFC4B44B765}"/>
            </a:ext>
          </a:extLst>
        </xdr:cNvPr>
        <xdr:cNvSpPr/>
      </xdr:nvSpPr>
      <xdr:spPr>
        <a:xfrm>
          <a:off x="4276725" y="3228975"/>
          <a:ext cx="1514475" cy="523875"/>
        </a:xfrm>
        <a:prstGeom prst="roundRect">
          <a:avLst/>
        </a:prstGeom>
        <a:solidFill>
          <a:srgbClr val="5C7F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19</xdr:row>
      <xdr:rowOff>19889</xdr:rowOff>
    </xdr:from>
    <xdr:to>
      <xdr:col>12</xdr:col>
      <xdr:colOff>907677</xdr:colOff>
      <xdr:row>39</xdr:row>
      <xdr:rowOff>112059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29882</xdr:colOff>
      <xdr:row>0</xdr:row>
      <xdr:rowOff>59764</xdr:rowOff>
    </xdr:from>
    <xdr:to>
      <xdr:col>1</xdr:col>
      <xdr:colOff>1772957</xdr:colOff>
      <xdr:row>2</xdr:row>
      <xdr:rowOff>165286</xdr:rowOff>
    </xdr:to>
    <xdr:sp macro="" textlink="">
      <xdr:nvSpPr>
        <xdr:cNvPr id="6" name="Rectángulo redondead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736B2A-FF50-5E47-8AA9-F6AB2F39B90F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164353" y="59764"/>
          <a:ext cx="1743075" cy="52387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/>
  </xdr:twoCellAnchor>
  <xdr:twoCellAnchor>
    <xdr:from>
      <xdr:col>2</xdr:col>
      <xdr:colOff>62754</xdr:colOff>
      <xdr:row>0</xdr:row>
      <xdr:rowOff>59765</xdr:rowOff>
    </xdr:from>
    <xdr:to>
      <xdr:col>3</xdr:col>
      <xdr:colOff>909358</xdr:colOff>
      <xdr:row>2</xdr:row>
      <xdr:rowOff>165287</xdr:rowOff>
    </xdr:to>
    <xdr:sp macro="" textlink="">
      <xdr:nvSpPr>
        <xdr:cNvPr id="7" name="Rectángulo redondead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3AA31F-6131-C24D-BDEB-4980D1D87FA6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2020048" y="59765"/>
          <a:ext cx="1743075" cy="523875"/>
        </a:xfrm>
        <a:prstGeom prst="roundRect">
          <a:avLst/>
        </a:prstGeom>
        <a:solidFill>
          <a:srgbClr val="0D30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EGRESOS</a:t>
          </a:r>
          <a:r>
            <a:rPr lang="en-US" sz="1400" b="1" i="0" u="none" strike="noStrike" baseline="0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 (GASTOS)</a:t>
          </a:r>
          <a:endParaRPr lang="en-US" sz="1400" b="1" i="0" u="none" strike="noStrike">
            <a:solidFill>
              <a:schemeClr val="l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1021977</xdr:colOff>
      <xdr:row>0</xdr:row>
      <xdr:rowOff>65740</xdr:rowOff>
    </xdr:from>
    <xdr:to>
      <xdr:col>5</xdr:col>
      <xdr:colOff>792817</xdr:colOff>
      <xdr:row>2</xdr:row>
      <xdr:rowOff>171262</xdr:rowOff>
    </xdr:to>
    <xdr:sp macro="" textlink="">
      <xdr:nvSpPr>
        <xdr:cNvPr id="8" name="Rectángulo redondead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989470-F2B1-EF48-BEC3-5A40566A79B2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3875742" y="65740"/>
          <a:ext cx="1743075" cy="523875"/>
        </a:xfrm>
        <a:prstGeom prst="roundRect">
          <a:avLst/>
        </a:prstGeom>
        <a:solidFill>
          <a:srgbClr val="5C7F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147410</xdr:colOff>
      <xdr:row>27</xdr:row>
      <xdr:rowOff>124733</xdr:rowOff>
    </xdr:from>
    <xdr:to>
      <xdr:col>28</xdr:col>
      <xdr:colOff>56697</xdr:colOff>
      <xdr:row>49</xdr:row>
      <xdr:rowOff>113393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45356</xdr:colOff>
      <xdr:row>0</xdr:row>
      <xdr:rowOff>136072</xdr:rowOff>
    </xdr:from>
    <xdr:to>
      <xdr:col>1</xdr:col>
      <xdr:colOff>1788431</xdr:colOff>
      <xdr:row>3</xdr:row>
      <xdr:rowOff>70304</xdr:rowOff>
    </xdr:to>
    <xdr:sp macro="" textlink="">
      <xdr:nvSpPr>
        <xdr:cNvPr id="6" name="Rectángulo redondead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39B230-BC32-0247-B629-D875ED385C90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317499" y="136072"/>
          <a:ext cx="1743075" cy="52387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/>
  </xdr:twoCellAnchor>
  <xdr:twoCellAnchor>
    <xdr:from>
      <xdr:col>1</xdr:col>
      <xdr:colOff>1905000</xdr:colOff>
      <xdr:row>0</xdr:row>
      <xdr:rowOff>136071</xdr:rowOff>
    </xdr:from>
    <xdr:to>
      <xdr:col>4</xdr:col>
      <xdr:colOff>639385</xdr:colOff>
      <xdr:row>3</xdr:row>
      <xdr:rowOff>70303</xdr:rowOff>
    </xdr:to>
    <xdr:sp macro="" textlink="">
      <xdr:nvSpPr>
        <xdr:cNvPr id="7" name="Rectángulo redondead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E7695B-1CB7-594D-A924-98FFF383B299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2177143" y="136071"/>
          <a:ext cx="1743075" cy="523875"/>
        </a:xfrm>
        <a:prstGeom prst="roundRect">
          <a:avLst/>
        </a:prstGeom>
        <a:solidFill>
          <a:srgbClr val="0CCCC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4</xdr:col>
      <xdr:colOff>755953</xdr:colOff>
      <xdr:row>0</xdr:row>
      <xdr:rowOff>151190</xdr:rowOff>
    </xdr:from>
    <xdr:to>
      <xdr:col>8</xdr:col>
      <xdr:colOff>533551</xdr:colOff>
      <xdr:row>3</xdr:row>
      <xdr:rowOff>85422</xdr:rowOff>
    </xdr:to>
    <xdr:sp macro="" textlink="">
      <xdr:nvSpPr>
        <xdr:cNvPr id="8" name="Rectángulo redondead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ACC03C-610E-A345-BC59-C05D72E30D7C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4036786" y="151190"/>
          <a:ext cx="1743075" cy="523875"/>
        </a:xfrm>
        <a:prstGeom prst="roundRect">
          <a:avLst/>
        </a:prstGeom>
        <a:solidFill>
          <a:srgbClr val="5C7F9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30238</xdr:colOff>
      <xdr:row>0</xdr:row>
      <xdr:rowOff>151190</xdr:rowOff>
    </xdr:from>
    <xdr:to>
      <xdr:col>1</xdr:col>
      <xdr:colOff>1773313</xdr:colOff>
      <xdr:row>3</xdr:row>
      <xdr:rowOff>85422</xdr:rowOff>
    </xdr:to>
    <xdr:sp macro="" textlink="">
      <xdr:nvSpPr>
        <xdr:cNvPr id="6" name="Rectángulo redondeado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EF1A7-AF63-9543-823E-1713C7A6C221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302381" y="151190"/>
          <a:ext cx="1743075" cy="52387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/>
  </xdr:twoCellAnchor>
  <xdr:twoCellAnchor>
    <xdr:from>
      <xdr:col>4</xdr:col>
      <xdr:colOff>76200</xdr:colOff>
      <xdr:row>0</xdr:row>
      <xdr:rowOff>166309</xdr:rowOff>
    </xdr:from>
    <xdr:to>
      <xdr:col>6</xdr:col>
      <xdr:colOff>38100</xdr:colOff>
      <xdr:row>3</xdr:row>
      <xdr:rowOff>100541</xdr:rowOff>
    </xdr:to>
    <xdr:sp macro="" textlink="">
      <xdr:nvSpPr>
        <xdr:cNvPr id="7" name="Rectángulo redondead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0A8EE7-FBDE-CE4C-BB49-A1763CE353FC}"/>
            </a:ext>
            <a:ext uri="{147F2762-F138-4A5C-976F-8EAC2B608ADB}">
              <a16:predDERef xmlns:a16="http://schemas.microsoft.com/office/drawing/2014/main" pred="{DF1EF1A7-AF63-9543-823E-1713C7A6C221}"/>
            </a:ext>
          </a:extLst>
        </xdr:cNvPr>
        <xdr:cNvSpPr/>
      </xdr:nvSpPr>
      <xdr:spPr>
        <a:xfrm>
          <a:off x="3562350" y="166309"/>
          <a:ext cx="1619250" cy="562882"/>
        </a:xfrm>
        <a:prstGeom prst="roundRect">
          <a:avLst/>
        </a:prstGeom>
        <a:solidFill>
          <a:srgbClr val="0D3048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GASTOS</a:t>
          </a:r>
        </a:p>
      </xdr:txBody>
    </xdr:sp>
    <xdr:clientData/>
  </xdr:twoCellAnchor>
  <xdr:twoCellAnchor>
    <xdr:from>
      <xdr:col>2</xdr:col>
      <xdr:colOff>45357</xdr:colOff>
      <xdr:row>0</xdr:row>
      <xdr:rowOff>151190</xdr:rowOff>
    </xdr:from>
    <xdr:to>
      <xdr:col>3</xdr:col>
      <xdr:colOff>835932</xdr:colOff>
      <xdr:row>3</xdr:row>
      <xdr:rowOff>85422</xdr:rowOff>
    </xdr:to>
    <xdr:sp macro="" textlink="">
      <xdr:nvSpPr>
        <xdr:cNvPr id="12" name="Rectángulo redondead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3036C9-4628-D348-AB78-6410B60EC5A0}"/>
            </a:ext>
            <a:ext uri="{147F2762-F138-4A5C-976F-8EAC2B608ADB}">
              <a16:predDERef xmlns:a16="http://schemas.microsoft.com/office/drawing/2014/main" pred="{8824AD2F-02FE-F962-7FD6-5BE9A7BE4F80}"/>
            </a:ext>
          </a:extLst>
        </xdr:cNvPr>
        <xdr:cNvSpPr/>
      </xdr:nvSpPr>
      <xdr:spPr>
        <a:xfrm>
          <a:off x="2146905" y="151190"/>
          <a:ext cx="1743075" cy="523875"/>
        </a:xfrm>
        <a:prstGeom prst="roundRect">
          <a:avLst/>
        </a:prstGeom>
        <a:solidFill>
          <a:srgbClr val="0CCCC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INGRESOS</a:t>
          </a:r>
        </a:p>
      </xdr:txBody>
    </xdr:sp>
    <xdr:clientData/>
  </xdr:twoCellAnchor>
  <xdr:twoCellAnchor>
    <xdr:from>
      <xdr:col>11</xdr:col>
      <xdr:colOff>291193</xdr:colOff>
      <xdr:row>15</xdr:row>
      <xdr:rowOff>238125</xdr:rowOff>
    </xdr:from>
    <xdr:to>
      <xdr:col>11</xdr:col>
      <xdr:colOff>643618</xdr:colOff>
      <xdr:row>16</xdr:row>
      <xdr:rowOff>161925</xdr:rowOff>
    </xdr:to>
    <xdr:sp macro="" textlink="">
      <xdr:nvSpPr>
        <xdr:cNvPr id="3" name="Óvalo 2">
          <a:extLst>
            <a:ext uri="{FF2B5EF4-FFF2-40B4-BE49-F238E27FC236}">
              <a16:creationId xmlns:a16="http://schemas.microsoft.com/office/drawing/2014/main" id="{9C4C631A-44F9-0DC9-D170-2D6E4CD44D66}"/>
            </a:ext>
            <a:ext uri="{147F2762-F138-4A5C-976F-8EAC2B608ADB}">
              <a16:predDERef xmlns:a16="http://schemas.microsoft.com/office/drawing/2014/main" pred="{353036C9-4628-D348-AB78-6410B60EC5A0}"/>
            </a:ext>
          </a:extLst>
        </xdr:cNvPr>
        <xdr:cNvSpPr/>
      </xdr:nvSpPr>
      <xdr:spPr>
        <a:xfrm>
          <a:off x="11505747" y="3220357"/>
          <a:ext cx="352425" cy="354693"/>
        </a:xfrm>
        <a:prstGeom prst="ellipse">
          <a:avLst/>
        </a:prstGeom>
        <a:solidFill>
          <a:srgbClr val="68A54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11</xdr:col>
      <xdr:colOff>266700</xdr:colOff>
      <xdr:row>17</xdr:row>
      <xdr:rowOff>276225</xdr:rowOff>
    </xdr:from>
    <xdr:to>
      <xdr:col>11</xdr:col>
      <xdr:colOff>619125</xdr:colOff>
      <xdr:row>18</xdr:row>
      <xdr:rowOff>142875</xdr:rowOff>
    </xdr:to>
    <xdr:sp macro="" textlink="">
      <xdr:nvSpPr>
        <xdr:cNvPr id="4" name="Óvalo 3">
          <a:extLst>
            <a:ext uri="{FF2B5EF4-FFF2-40B4-BE49-F238E27FC236}">
              <a16:creationId xmlns:a16="http://schemas.microsoft.com/office/drawing/2014/main" id="{B85C09DC-B776-40F3-B9D9-E866942F18BA}"/>
            </a:ext>
            <a:ext uri="{147F2762-F138-4A5C-976F-8EAC2B608ADB}">
              <a16:predDERef xmlns:a16="http://schemas.microsoft.com/office/drawing/2014/main" pred="{9C4C631A-44F9-0DC9-D170-2D6E4CD44D66}"/>
            </a:ext>
          </a:extLst>
        </xdr:cNvPr>
        <xdr:cNvSpPr/>
      </xdr:nvSpPr>
      <xdr:spPr>
        <a:xfrm>
          <a:off x="9553575" y="4229100"/>
          <a:ext cx="352425" cy="352425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260803</xdr:colOff>
      <xdr:row>13</xdr:row>
      <xdr:rowOff>34017</xdr:rowOff>
    </xdr:from>
    <xdr:to>
      <xdr:col>10</xdr:col>
      <xdr:colOff>861785</xdr:colOff>
      <xdr:row>30</xdr:row>
      <xdr:rowOff>181427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069B05-F5A6-431F-A295-0B8653932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Ingresos4" displayName="tbl_Ingresos4" ref="B6:N17" headerRowDxfId="91" dataDxfId="90" totalsRowDxfId="89">
  <tableColumns count="13">
    <tableColumn id="1" xr3:uid="{00000000-0010-0000-0000-000001000000}" name="TIPO DE INGRESO" totalsRowLabel="Total" dataDxfId="88"/>
    <tableColumn id="3" xr3:uid="{00000000-0010-0000-0000-000003000000}" name="ENERO" dataDxfId="87" dataCellStyle="Normal 2"/>
    <tableColumn id="2" xr3:uid="{00000000-0010-0000-0000-000002000000}" name="FEBRERO" totalsRowFunction="sum" dataDxfId="85" totalsRowDxfId="86" dataCellStyle="Normal 2"/>
    <tableColumn id="4" xr3:uid="{00000000-0010-0000-0000-000004000000}" name="MARZO" dataDxfId="83" totalsRowDxfId="84"/>
    <tableColumn id="5" xr3:uid="{00000000-0010-0000-0000-000005000000}" name="ABRIL" dataDxfId="81" totalsRowDxfId="82"/>
    <tableColumn id="6" xr3:uid="{00000000-0010-0000-0000-000006000000}" name="MAYO" dataDxfId="79" totalsRowDxfId="80"/>
    <tableColumn id="7" xr3:uid="{00000000-0010-0000-0000-000007000000}" name="JUNIO" dataDxfId="77" totalsRowDxfId="78"/>
    <tableColumn id="8" xr3:uid="{00000000-0010-0000-0000-000008000000}" name="JULIO" dataDxfId="75" totalsRowDxfId="76"/>
    <tableColumn id="9" xr3:uid="{00000000-0010-0000-0000-000009000000}" name="AGOSTO" dataDxfId="73" totalsRowDxfId="74"/>
    <tableColumn id="10" xr3:uid="{00000000-0010-0000-0000-00000A000000}" name="SEPTIEMBRE" dataDxfId="71" totalsRowDxfId="72"/>
    <tableColumn id="11" xr3:uid="{00000000-0010-0000-0000-00000B000000}" name="OCTUBRE" dataDxfId="69" totalsRowDxfId="70"/>
    <tableColumn id="12" xr3:uid="{00000000-0010-0000-0000-00000C000000}" name="NOVIEMBRE" dataDxfId="67" totalsRowDxfId="68"/>
    <tableColumn id="13" xr3:uid="{00000000-0010-0000-0000-00000D000000}" name="DICIEMBRE" dataDxfId="65" totalsRowDxfId="66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" displayName="Tabla6" ref="O6:O18" totalsRowCount="1" headerRowDxfId="64" dataDxfId="63" totalsRowDxfId="62" headerRowBorderDxfId="60" tableBorderDxfId="61" totalsRowBorderDxfId="59" dataCellStyle="Normal 2">
  <tableColumns count="1">
    <tableColumn id="2" xr3:uid="{00000000-0010-0000-0100-000002000000}" name="TOTAL ANUAL" totalsRowFunction="custom" dataDxfId="57" totalsRowDxfId="58" dataCellStyle="Normal 2">
      <calculatedColumnFormula>SUM(tbl_Ingresos4[[#This Row],[ENERO]:[DICIEMBRE]])</calculatedColumnFormula>
      <totalsRowFormula>SUM(Tabla6[TOTAL ANUAL])</totalsRow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Ingresos4610" displayName="tbl_Ingresos4610" ref="B7:Z24" headerRowDxfId="53" dataDxfId="52" totalsRowDxfId="51">
  <tableColumns count="25">
    <tableColumn id="1" xr3:uid="{00000000-0010-0000-0200-000001000000}" name="GASTOS" totalsRowLabel="Total" dataDxfId="50"/>
    <tableColumn id="3" xr3:uid="{00000000-0010-0000-0200-000003000000}" name="Presupuesto Enero" dataDxfId="49" dataCellStyle="Normal"/>
    <tableColumn id="14" xr3:uid="{FDB68F53-401D-4C6E-A712-883CC9A170C4}" name="Gasto Enero" dataDxfId="48"/>
    <tableColumn id="2" xr3:uid="{00000000-0010-0000-0200-000002000000}" name="Presupuesto Febrero" totalsRowFunction="sum" dataDxfId="47" dataCellStyle="Normal"/>
    <tableColumn id="15" xr3:uid="{709A732C-D681-4B88-95A3-8B4449FF7C5A}" name="Gasto Febrero" dataDxfId="46"/>
    <tableColumn id="4" xr3:uid="{00000000-0010-0000-0200-000004000000}" name="Presupuesto Marzo" dataDxfId="45" dataCellStyle="Normal"/>
    <tableColumn id="16" xr3:uid="{EC6115A2-81AF-411D-8D8B-47BCF8F2D0F4}" name="Gasto Marzo" dataDxfId="44"/>
    <tableColumn id="5" xr3:uid="{00000000-0010-0000-0200-000005000000}" name="Presupuesto Abril" dataDxfId="43" dataCellStyle="Normal"/>
    <tableColumn id="17" xr3:uid="{D3BC2089-A437-45C0-B06E-2A155F298939}" name="Gasto Abril" dataDxfId="42"/>
    <tableColumn id="6" xr3:uid="{00000000-0010-0000-0200-000006000000}" name="Presupuesto Mayo" dataDxfId="41" dataCellStyle="Normal"/>
    <tableColumn id="18" xr3:uid="{E96829BE-5CFE-4F53-B8A3-13BD07901041}" name="Gasto Mayo" dataDxfId="40"/>
    <tableColumn id="7" xr3:uid="{00000000-0010-0000-0200-000007000000}" name="Presupuesto Junio" dataDxfId="39" dataCellStyle="Normal"/>
    <tableColumn id="19" xr3:uid="{23618B8A-CE07-444A-BFFE-50882578ECDE}" name="Gasto Junio" dataDxfId="38"/>
    <tableColumn id="8" xr3:uid="{00000000-0010-0000-0200-000008000000}" name="Presupuesto Julio" dataDxfId="37" dataCellStyle="Normal"/>
    <tableColumn id="20" xr3:uid="{2794DB09-485B-48E6-B31D-3B7C2F04DC5E}" name="Gasto Julio" dataDxfId="36"/>
    <tableColumn id="9" xr3:uid="{00000000-0010-0000-0200-000009000000}" name="Presupuesto Agosto" dataDxfId="35" dataCellStyle="Normal"/>
    <tableColumn id="21" xr3:uid="{FEB712E5-D050-49A5-BABA-1CA290037EAE}" name="Gasto Agosto" dataDxfId="34"/>
    <tableColumn id="10" xr3:uid="{00000000-0010-0000-0200-00000A000000}" name="Presupuesto Septiembre" dataDxfId="33" dataCellStyle="Normal"/>
    <tableColumn id="22" xr3:uid="{807FEE81-32E8-4CAF-9220-BFBD93F6A7BA}" name="Gasto Septiembre" dataDxfId="32"/>
    <tableColumn id="11" xr3:uid="{00000000-0010-0000-0200-00000B000000}" name="Presupuesto Octubre" dataDxfId="31" dataCellStyle="Normal"/>
    <tableColumn id="23" xr3:uid="{6B97AEF3-4B93-4E01-977B-215CAEFD65FE}" name="Gasto Octubre" dataDxfId="30"/>
    <tableColumn id="12" xr3:uid="{00000000-0010-0000-0200-00000C000000}" name="Presupuesto Noviembre" dataDxfId="29" dataCellStyle="Normal"/>
    <tableColumn id="24" xr3:uid="{BF1D9610-3669-4BDD-8B1C-62CC5784826A}" name="Gasto Noviembre" dataDxfId="28"/>
    <tableColumn id="25" xr3:uid="{11E813FB-9A87-49CE-A0D7-CE357DCA80C1}" name="Presupuesto Diciembre" dataDxfId="27"/>
    <tableColumn id="13" xr3:uid="{00000000-0010-0000-0200-00000D000000}" name="Gasto Diciembre" dataDxfId="26" dataCellStyle="Normal 2"/>
  </tableColumns>
  <tableStyleInfo name="TableStyleMedium12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6812" displayName="Tabla6812" ref="AA7:AA25" totalsRowCount="1" headerRowDxfId="25" dataDxfId="24" totalsRowDxfId="23" dataCellStyle="Normal 2">
  <tableColumns count="1">
    <tableColumn id="2" xr3:uid="{00000000-0010-0000-0300-000002000000}" name="TOTAL GASTO" totalsRowFunction="custom" dataDxfId="21" totalsRowDxfId="22" dataCellStyle="Normal 2">
      <calculatedColumnFormula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calculatedColumnFormula>
      <totalsRowFormula>SUM(Tabla6812[TOTAL GASTO])</totalsRow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_Ingresos461014" displayName="tbl_Ingresos461014" ref="B7:N9" headerRowDxfId="20" dataDxfId="19" totalsRowDxfId="18">
  <tableColumns count="13">
    <tableColumn id="1" xr3:uid="{00000000-0010-0000-0400-000001000000}" name="DESCRIPCIÓN" totalsRowLabel="Total" dataDxfId="17"/>
    <tableColumn id="3" xr3:uid="{00000000-0010-0000-0400-000003000000}" name="ENERO" dataDxfId="16" dataCellStyle="Normal"/>
    <tableColumn id="2" xr3:uid="{00000000-0010-0000-0400-000002000000}" name="FEBRERO" totalsRowFunction="sum" dataDxfId="15" dataCellStyle="Normal"/>
    <tableColumn id="4" xr3:uid="{00000000-0010-0000-0400-000004000000}" name="MARZO" dataDxfId="14" dataCellStyle="Normal"/>
    <tableColumn id="5" xr3:uid="{00000000-0010-0000-0400-000005000000}" name="ABRIL" dataDxfId="13" dataCellStyle="Normal"/>
    <tableColumn id="6" xr3:uid="{00000000-0010-0000-0400-000006000000}" name="MAYO" dataDxfId="12" dataCellStyle="Normal"/>
    <tableColumn id="7" xr3:uid="{00000000-0010-0000-0400-000007000000}" name="JUNIO" dataDxfId="11" dataCellStyle="Normal"/>
    <tableColumn id="8" xr3:uid="{00000000-0010-0000-0400-000008000000}" name="JULIO" dataDxfId="10" dataCellStyle="Normal"/>
    <tableColumn id="9" xr3:uid="{00000000-0010-0000-0400-000009000000}" name="AGOSTO" dataDxfId="9" dataCellStyle="Normal"/>
    <tableColumn id="10" xr3:uid="{00000000-0010-0000-0400-00000A000000}" name="SEPTIEMBRE" dataDxfId="8" dataCellStyle="Normal"/>
    <tableColumn id="11" xr3:uid="{00000000-0010-0000-0400-00000B000000}" name="OCTUBRE" dataDxfId="7" dataCellStyle="Normal"/>
    <tableColumn id="12" xr3:uid="{00000000-0010-0000-0400-00000C000000}" name="NOVIEMBRE" dataDxfId="6" dataCellStyle="Normal"/>
    <tableColumn id="13" xr3:uid="{00000000-0010-0000-0400-00000D000000}" name="DICIEMBRE" dataDxfId="5" dataCellStyle="Normal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81215" displayName="Tabla681215" ref="O7:O10" totalsRowCount="1" headerRowDxfId="4" dataDxfId="3" totalsRowDxfId="2" dataCellStyle="Normal 2">
  <tableColumns count="1">
    <tableColumn id="2" xr3:uid="{00000000-0010-0000-0500-000002000000}" name="TOTAL ANUAL" totalsRowFunction="custom" dataDxfId="0" totalsRowDxfId="1" dataCellStyle="Normal 2">
      <calculatedColumnFormula>SUM(tbl_Ingresos461014[[#This Row],[ENERO]:[DICIEMBRE]])</calculatedColumnFormula>
      <totalsRowFormula>O8-O9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:N21"/>
  <sheetViews>
    <sheetView showGridLines="0" showRowColHeaders="0" showRuler="0" zoomScaleNormal="100" workbookViewId="0"/>
  </sheetViews>
  <sheetFormatPr defaultColWidth="11.42578125" defaultRowHeight="15"/>
  <cols>
    <col min="1" max="1" width="9.140625" customWidth="1"/>
    <col min="2" max="2" width="4.7109375" customWidth="1"/>
    <col min="9" max="9" width="8.42578125" customWidth="1"/>
  </cols>
  <sheetData>
    <row r="1" spans="3:14" ht="15" customHeight="1">
      <c r="C1" s="67" t="s">
        <v>0</v>
      </c>
      <c r="D1" s="68"/>
      <c r="E1" s="68"/>
      <c r="F1" s="68"/>
      <c r="G1" s="68"/>
      <c r="H1" s="68"/>
      <c r="I1" s="68"/>
      <c r="J1" s="6"/>
      <c r="K1" s="6"/>
      <c r="L1" s="6"/>
      <c r="M1" s="6"/>
      <c r="N1" s="7"/>
    </row>
    <row r="2" spans="3:14" ht="15" customHeight="1">
      <c r="C2" s="69"/>
      <c r="D2" s="70"/>
      <c r="E2" s="70"/>
      <c r="F2" s="70"/>
      <c r="G2" s="70"/>
      <c r="H2" s="70"/>
      <c r="I2" s="70"/>
      <c r="J2" s="8"/>
      <c r="K2" s="8"/>
      <c r="L2" s="8"/>
      <c r="M2" s="8"/>
      <c r="N2" s="9"/>
    </row>
    <row r="3" spans="3:14" ht="15" customHeight="1">
      <c r="C3" s="71"/>
      <c r="D3" s="72"/>
      <c r="E3" s="72"/>
      <c r="F3" s="72"/>
      <c r="G3" s="72"/>
      <c r="H3" s="72"/>
      <c r="I3" s="72"/>
      <c r="J3" s="10"/>
      <c r="K3" s="10"/>
      <c r="L3" s="10"/>
      <c r="M3" s="10"/>
      <c r="N3" s="11"/>
    </row>
    <row r="4" spans="3:14" ht="15" customHeight="1">
      <c r="C4" s="3"/>
      <c r="D4" s="3"/>
      <c r="E4" s="3"/>
      <c r="F4" s="3"/>
      <c r="G4" s="3"/>
      <c r="H4" s="3"/>
      <c r="I4" s="3"/>
      <c r="J4" s="12"/>
      <c r="K4" s="12"/>
      <c r="L4" s="12"/>
      <c r="M4" s="12"/>
      <c r="N4" s="12"/>
    </row>
    <row r="5" spans="3:14" ht="15.75" customHeight="1">
      <c r="C5" s="65" t="s">
        <v>1</v>
      </c>
      <c r="D5" s="65"/>
      <c r="E5" s="65"/>
      <c r="F5" s="65"/>
      <c r="G5" s="65"/>
      <c r="H5" s="65"/>
      <c r="I5" s="65"/>
      <c r="J5" s="13"/>
      <c r="K5" s="13"/>
      <c r="L5" s="13"/>
      <c r="M5" s="13"/>
      <c r="N5" s="13"/>
    </row>
    <row r="6" spans="3:14" ht="15" customHeight="1">
      <c r="C6" s="65"/>
      <c r="D6" s="65"/>
      <c r="E6" s="65"/>
      <c r="F6" s="65"/>
      <c r="G6" s="65"/>
      <c r="H6" s="65"/>
      <c r="I6" s="65"/>
      <c r="J6" s="13"/>
      <c r="K6" s="13"/>
      <c r="L6" s="13"/>
      <c r="M6" s="13"/>
      <c r="N6" s="13"/>
    </row>
    <row r="7" spans="3:14">
      <c r="C7" s="65"/>
      <c r="D7" s="65"/>
      <c r="E7" s="65"/>
      <c r="F7" s="65"/>
      <c r="G7" s="65"/>
      <c r="H7" s="65"/>
      <c r="I7" s="65"/>
      <c r="J7" s="12"/>
      <c r="K7" s="12"/>
      <c r="L7" s="12"/>
      <c r="M7" s="12"/>
      <c r="N7" s="12"/>
    </row>
    <row r="8" spans="3:14" ht="15" customHeight="1">
      <c r="C8" s="4"/>
      <c r="D8" s="5"/>
      <c r="E8" s="5"/>
      <c r="F8" s="5"/>
      <c r="G8" s="5"/>
      <c r="H8" s="5"/>
      <c r="I8" s="5"/>
      <c r="J8" s="12"/>
      <c r="K8" s="12"/>
      <c r="L8" s="12"/>
      <c r="M8" s="12"/>
      <c r="N8" s="12"/>
    </row>
    <row r="9" spans="3:14" ht="15" customHeight="1">
      <c r="C9" s="66" t="s">
        <v>2</v>
      </c>
      <c r="D9" s="66"/>
      <c r="E9" s="66"/>
      <c r="F9" s="66"/>
      <c r="G9" s="66"/>
      <c r="H9" s="66"/>
      <c r="I9" s="66"/>
      <c r="J9" s="12"/>
      <c r="K9" s="12"/>
      <c r="L9" s="12"/>
      <c r="M9" s="12"/>
      <c r="N9" s="12"/>
    </row>
    <row r="10" spans="3:14">
      <c r="C10" s="66"/>
      <c r="D10" s="66"/>
      <c r="E10" s="66"/>
      <c r="F10" s="66"/>
      <c r="G10" s="66"/>
      <c r="H10" s="66"/>
      <c r="I10" s="66"/>
      <c r="J10" s="12"/>
      <c r="K10" s="12"/>
      <c r="L10" s="12"/>
      <c r="M10" s="12"/>
      <c r="N10" s="12"/>
    </row>
    <row r="11" spans="3:14">
      <c r="C11" s="66"/>
      <c r="D11" s="66"/>
      <c r="E11" s="66"/>
      <c r="F11" s="66"/>
      <c r="G11" s="66"/>
      <c r="H11" s="66"/>
      <c r="I11" s="66"/>
      <c r="J11" s="12"/>
      <c r="K11" s="12"/>
      <c r="L11" s="12"/>
      <c r="M11" s="12"/>
      <c r="N11" s="12"/>
    </row>
    <row r="12" spans="3:14">
      <c r="C12" s="66"/>
      <c r="D12" s="66"/>
      <c r="E12" s="66"/>
      <c r="F12" s="66"/>
      <c r="G12" s="66"/>
      <c r="H12" s="66"/>
      <c r="I12" s="66"/>
      <c r="J12" s="12"/>
      <c r="K12" s="12"/>
      <c r="L12" s="12"/>
      <c r="M12" s="12"/>
      <c r="N12" s="12"/>
    </row>
    <row r="13" spans="3:14">
      <c r="C13" s="73" t="s">
        <v>3</v>
      </c>
      <c r="D13" s="73"/>
      <c r="E13" s="73"/>
      <c r="F13" s="73"/>
      <c r="G13" s="73"/>
      <c r="H13" s="73"/>
      <c r="I13" s="73"/>
      <c r="J13" s="12"/>
      <c r="K13" s="12"/>
      <c r="L13" s="12"/>
      <c r="M13" s="12"/>
      <c r="N13" s="12"/>
    </row>
    <row r="14" spans="3:14" ht="15" customHeight="1">
      <c r="J14" s="12"/>
      <c r="K14" s="12"/>
      <c r="L14" s="12"/>
      <c r="M14" s="12"/>
      <c r="N14" s="12"/>
    </row>
    <row r="15" spans="3:14" ht="15" customHeight="1">
      <c r="J15" s="12"/>
      <c r="K15" s="12"/>
      <c r="L15" s="12"/>
      <c r="M15" s="12"/>
      <c r="N15" s="12"/>
    </row>
    <row r="16" spans="3:14">
      <c r="J16" s="12"/>
      <c r="K16" s="12"/>
      <c r="L16" s="12"/>
      <c r="M16" s="12"/>
      <c r="N16" s="12"/>
    </row>
    <row r="17" spans="10:14">
      <c r="J17" s="12"/>
      <c r="K17" s="12"/>
      <c r="L17" s="12"/>
      <c r="M17" s="12"/>
      <c r="N17" s="12"/>
    </row>
    <row r="18" spans="10:14">
      <c r="J18" s="12"/>
      <c r="K18" s="12"/>
      <c r="L18" s="12"/>
      <c r="M18" s="12"/>
      <c r="N18" s="12"/>
    </row>
    <row r="19" spans="10:14">
      <c r="J19" s="12"/>
      <c r="K19" s="12"/>
      <c r="L19" s="12"/>
      <c r="M19" s="12"/>
      <c r="N19" s="12"/>
    </row>
    <row r="20" spans="10:14">
      <c r="J20" s="12"/>
      <c r="K20" s="12"/>
      <c r="L20" s="12"/>
      <c r="M20" s="12"/>
      <c r="N20" s="12"/>
    </row>
    <row r="21" spans="10:14">
      <c r="J21" s="12"/>
      <c r="K21" s="12"/>
      <c r="L21" s="12"/>
      <c r="M21" s="12"/>
      <c r="N21" s="12"/>
    </row>
  </sheetData>
  <sheetProtection formatCells="0" formatColumns="0" formatRows="0" insertColumns="0" insertRows="0" insertHyperlinks="0" deleteColumns="0" deleteRows="0" sort="0" autoFilter="0" pivotTables="0"/>
  <mergeCells count="4">
    <mergeCell ref="C5:I7"/>
    <mergeCell ref="C9:I12"/>
    <mergeCell ref="C1:I3"/>
    <mergeCell ref="C13:I13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CCCC6"/>
    <pageSetUpPr autoPageBreaks="0" fitToPage="1"/>
  </sheetPr>
  <dimension ref="B4:O19"/>
  <sheetViews>
    <sheetView showGridLines="0" showRowColHeaders="0" zoomScale="85" zoomScaleNormal="85" workbookViewId="0"/>
  </sheetViews>
  <sheetFormatPr defaultColWidth="9.140625" defaultRowHeight="16.5" customHeight="1"/>
  <cols>
    <col min="1" max="1" width="1.7109375" style="1" customWidth="1"/>
    <col min="2" max="2" width="24" style="1" customWidth="1"/>
    <col min="3" max="15" width="15.7109375" style="2" customWidth="1"/>
    <col min="16" max="16384" width="9.140625" style="1"/>
  </cols>
  <sheetData>
    <row r="4" spans="2:15" ht="21" customHeight="1">
      <c r="B4" s="74" t="s">
        <v>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5" customHeight="1" thickBot="1"/>
    <row r="6" spans="2:15" ht="16.5" customHeight="1" thickBot="1"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  <c r="O6" s="17" t="s">
        <v>18</v>
      </c>
    </row>
    <row r="7" spans="2:15" ht="16.5" customHeight="1" thickBot="1">
      <c r="B7" s="18" t="s">
        <v>19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20">
        <f>SUM(tbl_Ingresos4[[#This Row],[ENERO]:[DICIEMBRE]])</f>
        <v>0</v>
      </c>
    </row>
    <row r="8" spans="2:15" ht="16.5" customHeight="1" thickBot="1">
      <c r="B8" s="18" t="s">
        <v>20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20">
        <f>SUM(tbl_Ingresos4[[#This Row],[ENERO]:[DICIEMBRE]])</f>
        <v>0</v>
      </c>
    </row>
    <row r="9" spans="2:15" ht="16.5" customHeight="1" thickBot="1">
      <c r="B9" s="18" t="s">
        <v>21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1">
        <v>0</v>
      </c>
      <c r="O9" s="20">
        <f>SUM(tbl_Ingresos4[[#This Row],[ENERO]:[DICIEMBRE]])</f>
        <v>0</v>
      </c>
    </row>
    <row r="10" spans="2:15" ht="16.5" customHeight="1" thickBot="1">
      <c r="B10" s="18" t="s">
        <v>22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20">
        <f>SUM(tbl_Ingresos4[[#This Row],[ENERO]:[DICIEMBRE]])</f>
        <v>0</v>
      </c>
    </row>
    <row r="11" spans="2:15" ht="16.5" customHeight="1" thickBot="1">
      <c r="B11" s="18" t="s">
        <v>23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1">
        <v>0</v>
      </c>
      <c r="O11" s="20">
        <f>SUM(tbl_Ingresos4[[#This Row],[ENERO]:[DICIEMBRE]])</f>
        <v>0</v>
      </c>
    </row>
    <row r="12" spans="2:15" ht="16.5" customHeight="1" thickBot="1">
      <c r="B12" s="18" t="s">
        <v>24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1">
        <v>0</v>
      </c>
      <c r="O12" s="20">
        <f>SUM(tbl_Ingresos4[[#This Row],[ENERO]:[DICIEMBRE]])</f>
        <v>0</v>
      </c>
    </row>
    <row r="13" spans="2:15" ht="16.5" customHeight="1" thickBot="1">
      <c r="B13" s="18" t="s">
        <v>25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20">
        <f>SUM(tbl_Ingresos4[[#This Row],[ENERO]:[DICIEMBRE]])</f>
        <v>0</v>
      </c>
    </row>
    <row r="14" spans="2:15" ht="16.5" customHeight="1" thickBot="1">
      <c r="B14" s="18" t="s">
        <v>26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1">
        <v>0</v>
      </c>
      <c r="O14" s="20">
        <f>SUM(tbl_Ingresos4[[#This Row],[ENERO]:[DICIEMBRE]])</f>
        <v>0</v>
      </c>
    </row>
    <row r="15" spans="2:15" ht="16.5" customHeight="1" thickBot="1">
      <c r="B15" s="18" t="s">
        <v>27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20">
        <f>SUM(tbl_Ingresos4[[#This Row],[ENERO]:[DICIEMBRE]])</f>
        <v>0</v>
      </c>
    </row>
    <row r="16" spans="2:15" ht="16.5" customHeight="1" thickBot="1">
      <c r="B16" s="18" t="s">
        <v>28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1">
        <v>0</v>
      </c>
      <c r="O16" s="20">
        <f>SUM(tbl_Ingresos4[[#This Row],[ENERO]:[DICIEMBRE]])</f>
        <v>0</v>
      </c>
    </row>
    <row r="17" spans="2:15" ht="16.5" customHeight="1" thickBot="1">
      <c r="B17" s="18" t="s">
        <v>29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3">
        <v>0</v>
      </c>
      <c r="O17" s="20">
        <f>SUM(tbl_Ingresos4[[#This Row],[ENERO]:[DICIEMBRE]])</f>
        <v>0</v>
      </c>
    </row>
    <row r="18" spans="2:15" ht="16.5" customHeight="1" thickBot="1">
      <c r="B18" s="24" t="s">
        <v>30</v>
      </c>
      <c r="C18" s="25">
        <f>SUBTOTAL(109,tbl_Ingresos4[ENERO])</f>
        <v>0</v>
      </c>
      <c r="D18" s="25">
        <f>SUBTOTAL(109,tbl_Ingresos4[FEBRERO])</f>
        <v>0</v>
      </c>
      <c r="E18" s="25">
        <f>SUBTOTAL(109,tbl_Ingresos4[MARZO])</f>
        <v>0</v>
      </c>
      <c r="F18" s="25">
        <f>SUBTOTAL(109,tbl_Ingresos4[ABRIL])</f>
        <v>0</v>
      </c>
      <c r="G18" s="25">
        <f>SUBTOTAL(109,tbl_Ingresos4[MAYO])</f>
        <v>0</v>
      </c>
      <c r="H18" s="25">
        <f>SUBTOTAL(109,tbl_Ingresos4[JUNIO])</f>
        <v>0</v>
      </c>
      <c r="I18" s="25">
        <f>SUBTOTAL(109,tbl_Ingresos4[JULIO])</f>
        <v>0</v>
      </c>
      <c r="J18" s="25">
        <f>SUBTOTAL(109,tbl_Ingresos4[AGOSTO])</f>
        <v>0</v>
      </c>
      <c r="K18" s="25">
        <f>SUBTOTAL(109,tbl_Ingresos4[SEPTIEMBRE])</f>
        <v>0</v>
      </c>
      <c r="L18" s="25">
        <f>SUBTOTAL(109,tbl_Ingresos4[OCTUBRE])</f>
        <v>0</v>
      </c>
      <c r="M18" s="25">
        <f>SUBTOTAL(109,tbl_Ingresos4[NOVIEMBRE])</f>
        <v>0</v>
      </c>
      <c r="N18" s="26">
        <f>SUBTOTAL(109,tbl_Ingresos4[DICIEMBRE])</f>
        <v>0</v>
      </c>
      <c r="O18" s="27">
        <f>SUM(Tabla6[TOTAL ANUAL])</f>
        <v>0</v>
      </c>
    </row>
    <row r="19" spans="2:15" ht="16.5" customHeight="1" thickTop="1"/>
  </sheetData>
  <sheetProtection selectLockedCells="1" selectUnlockedCells="1"/>
  <mergeCells count="1">
    <mergeCell ref="B4:O4"/>
  </mergeCells>
  <printOptions horizontalCentered="1"/>
  <pageMargins left="0.25" right="0.25" top="0.75" bottom="0.75" header="0.3" footer="0.3"/>
  <pageSetup scale="82" orientation="portrait" r:id="rId1"/>
  <drawing r:id="rId2"/>
  <legacy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0D3048"/>
    <pageSetUpPr autoPageBreaks="0" fitToPage="1"/>
  </sheetPr>
  <dimension ref="B5:AA26"/>
  <sheetViews>
    <sheetView showGridLines="0" tabSelected="1" topLeftCell="A7" zoomScaleNormal="100" workbookViewId="0">
      <selection activeCell="D19" sqref="D19"/>
    </sheetView>
  </sheetViews>
  <sheetFormatPr defaultColWidth="9.140625" defaultRowHeight="16.5" customHeight="1"/>
  <cols>
    <col min="1" max="1" width="1.7109375" style="1" customWidth="1"/>
    <col min="2" max="2" width="40.28515625" style="1" customWidth="1"/>
    <col min="3" max="4" width="14.7109375" style="2" customWidth="1"/>
    <col min="5" max="5" width="15.85546875" style="2" customWidth="1"/>
    <col min="6" max="7" width="14.7109375" style="2" customWidth="1"/>
    <col min="8" max="8" width="14.5703125" style="2" customWidth="1"/>
    <col min="9" max="26" width="14.7109375" style="2" customWidth="1"/>
    <col min="27" max="27" width="18.140625" style="2" customWidth="1"/>
    <col min="28" max="16384" width="9.140625" style="1"/>
  </cols>
  <sheetData>
    <row r="5" spans="2:27" ht="21" customHeight="1">
      <c r="B5" s="77" t="s">
        <v>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2:27" ht="24.75" customHeight="1" thickBot="1">
      <c r="C6" s="76" t="s">
        <v>6</v>
      </c>
      <c r="D6" s="76"/>
      <c r="E6" s="75" t="s">
        <v>7</v>
      </c>
      <c r="F6" s="75"/>
      <c r="G6" s="76" t="s">
        <v>8</v>
      </c>
      <c r="H6" s="76"/>
      <c r="I6" s="75" t="s">
        <v>9</v>
      </c>
      <c r="J6" s="75"/>
      <c r="K6" s="76" t="s">
        <v>10</v>
      </c>
      <c r="L6" s="76"/>
      <c r="M6" s="75" t="s">
        <v>11</v>
      </c>
      <c r="N6" s="75"/>
      <c r="O6" s="76" t="s">
        <v>12</v>
      </c>
      <c r="P6" s="76"/>
      <c r="Q6" s="75" t="s">
        <v>13</v>
      </c>
      <c r="R6" s="75"/>
      <c r="S6" s="76" t="s">
        <v>14</v>
      </c>
      <c r="T6" s="76"/>
      <c r="U6" s="75" t="s">
        <v>15</v>
      </c>
      <c r="V6" s="75"/>
      <c r="W6" s="76" t="s">
        <v>16</v>
      </c>
      <c r="X6" s="76"/>
      <c r="Y6" s="75" t="s">
        <v>17</v>
      </c>
      <c r="Z6" s="75"/>
    </row>
    <row r="7" spans="2:27" ht="35.25" customHeight="1" thickBot="1">
      <c r="B7" s="28" t="s">
        <v>31</v>
      </c>
      <c r="C7" s="50" t="s">
        <v>32</v>
      </c>
      <c r="D7" s="29" t="s">
        <v>33</v>
      </c>
      <c r="E7" s="57" t="s">
        <v>34</v>
      </c>
      <c r="F7" s="57" t="s">
        <v>35</v>
      </c>
      <c r="G7" s="50" t="s">
        <v>36</v>
      </c>
      <c r="H7" s="29" t="s">
        <v>37</v>
      </c>
      <c r="I7" s="57" t="s">
        <v>38</v>
      </c>
      <c r="J7" s="57" t="s">
        <v>39</v>
      </c>
      <c r="K7" s="50" t="s">
        <v>40</v>
      </c>
      <c r="L7" s="50" t="s">
        <v>41</v>
      </c>
      <c r="M7" s="57" t="s">
        <v>42</v>
      </c>
      <c r="N7" s="57" t="s">
        <v>43</v>
      </c>
      <c r="O7" s="50" t="s">
        <v>44</v>
      </c>
      <c r="P7" s="50" t="s">
        <v>45</v>
      </c>
      <c r="Q7" s="57" t="s">
        <v>46</v>
      </c>
      <c r="R7" s="57" t="s">
        <v>47</v>
      </c>
      <c r="S7" s="50" t="s">
        <v>48</v>
      </c>
      <c r="T7" s="50" t="s">
        <v>49</v>
      </c>
      <c r="U7" s="57" t="s">
        <v>50</v>
      </c>
      <c r="V7" s="57" t="s">
        <v>51</v>
      </c>
      <c r="W7" s="50" t="s">
        <v>52</v>
      </c>
      <c r="X7" s="50" t="s">
        <v>53</v>
      </c>
      <c r="Y7" s="57" t="s">
        <v>54</v>
      </c>
      <c r="Z7" s="57" t="s">
        <v>55</v>
      </c>
      <c r="AA7" s="29" t="s">
        <v>56</v>
      </c>
    </row>
    <row r="8" spans="2:27" ht="15" customHeight="1" thickBot="1">
      <c r="B8" s="30" t="s">
        <v>57</v>
      </c>
      <c r="C8" s="46">
        <v>0</v>
      </c>
      <c r="D8" s="48">
        <v>0</v>
      </c>
      <c r="E8" s="58">
        <v>0</v>
      </c>
      <c r="F8" s="60">
        <v>0</v>
      </c>
      <c r="G8" s="46">
        <v>0</v>
      </c>
      <c r="H8" s="48">
        <v>0</v>
      </c>
      <c r="I8" s="58">
        <v>0</v>
      </c>
      <c r="J8" s="60">
        <v>0</v>
      </c>
      <c r="K8" s="46">
        <v>0</v>
      </c>
      <c r="L8" s="48">
        <v>0</v>
      </c>
      <c r="M8" s="58">
        <v>0</v>
      </c>
      <c r="N8" s="60">
        <v>0</v>
      </c>
      <c r="O8" s="46">
        <v>0</v>
      </c>
      <c r="P8" s="48">
        <v>0</v>
      </c>
      <c r="Q8" s="58">
        <v>0</v>
      </c>
      <c r="R8" s="60">
        <v>0</v>
      </c>
      <c r="S8" s="46">
        <v>0</v>
      </c>
      <c r="T8" s="48">
        <v>0</v>
      </c>
      <c r="U8" s="58">
        <v>0</v>
      </c>
      <c r="V8" s="60">
        <v>0</v>
      </c>
      <c r="W8" s="46">
        <v>0</v>
      </c>
      <c r="X8" s="48">
        <v>0</v>
      </c>
      <c r="Y8" s="58">
        <v>0</v>
      </c>
      <c r="Z8" s="60">
        <v>0</v>
      </c>
      <c r="AA8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9" spans="2:27" ht="15" customHeight="1" thickBot="1">
      <c r="B9" s="31" t="s">
        <v>58</v>
      </c>
      <c r="C9" s="46">
        <v>0</v>
      </c>
      <c r="D9" s="48">
        <v>0</v>
      </c>
      <c r="E9" s="58">
        <v>0</v>
      </c>
      <c r="F9" s="60">
        <v>0</v>
      </c>
      <c r="G9" s="46">
        <v>0</v>
      </c>
      <c r="H9" s="48">
        <v>0</v>
      </c>
      <c r="I9" s="58">
        <v>0</v>
      </c>
      <c r="J9" s="60">
        <v>0</v>
      </c>
      <c r="K9" s="46">
        <v>0</v>
      </c>
      <c r="L9" s="48">
        <v>0</v>
      </c>
      <c r="M9" s="58">
        <v>0</v>
      </c>
      <c r="N9" s="60">
        <v>0</v>
      </c>
      <c r="O9" s="46">
        <v>0</v>
      </c>
      <c r="P9" s="48">
        <v>0</v>
      </c>
      <c r="Q9" s="58">
        <v>0</v>
      </c>
      <c r="R9" s="60">
        <v>0</v>
      </c>
      <c r="S9" s="46">
        <v>0</v>
      </c>
      <c r="T9" s="48">
        <v>0</v>
      </c>
      <c r="U9" s="58">
        <v>0</v>
      </c>
      <c r="V9" s="60">
        <v>0</v>
      </c>
      <c r="W9" s="46">
        <v>0</v>
      </c>
      <c r="X9" s="48">
        <v>0</v>
      </c>
      <c r="Y9" s="58">
        <v>0</v>
      </c>
      <c r="Z9" s="60">
        <v>0</v>
      </c>
      <c r="AA9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0" spans="2:27" ht="15" customHeight="1" thickBot="1">
      <c r="B10" s="33" t="s">
        <v>59</v>
      </c>
      <c r="C10" s="46">
        <v>0</v>
      </c>
      <c r="D10" s="48">
        <v>0</v>
      </c>
      <c r="E10" s="58">
        <v>0</v>
      </c>
      <c r="F10" s="60">
        <v>0</v>
      </c>
      <c r="G10" s="46">
        <v>0</v>
      </c>
      <c r="H10" s="48">
        <v>0</v>
      </c>
      <c r="I10" s="58">
        <v>0</v>
      </c>
      <c r="J10" s="60">
        <v>0</v>
      </c>
      <c r="K10" s="46">
        <v>0</v>
      </c>
      <c r="L10" s="48">
        <v>0</v>
      </c>
      <c r="M10" s="58">
        <v>0</v>
      </c>
      <c r="N10" s="60">
        <v>0</v>
      </c>
      <c r="O10" s="46">
        <v>0</v>
      </c>
      <c r="P10" s="48">
        <v>0</v>
      </c>
      <c r="Q10" s="58">
        <v>0</v>
      </c>
      <c r="R10" s="60">
        <v>0</v>
      </c>
      <c r="S10" s="46">
        <v>0</v>
      </c>
      <c r="T10" s="48">
        <v>0</v>
      </c>
      <c r="U10" s="58">
        <v>0</v>
      </c>
      <c r="V10" s="60">
        <v>0</v>
      </c>
      <c r="W10" s="46">
        <v>0</v>
      </c>
      <c r="X10" s="48">
        <v>0</v>
      </c>
      <c r="Y10" s="58">
        <v>0</v>
      </c>
      <c r="Z10" s="60">
        <v>0</v>
      </c>
      <c r="AA10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1" spans="2:27" ht="15" customHeight="1" thickBot="1">
      <c r="B11" s="31" t="s">
        <v>60</v>
      </c>
      <c r="C11" s="46">
        <v>0</v>
      </c>
      <c r="D11" s="48">
        <v>0</v>
      </c>
      <c r="E11" s="58">
        <v>0</v>
      </c>
      <c r="F11" s="60">
        <v>0</v>
      </c>
      <c r="G11" s="46">
        <v>0</v>
      </c>
      <c r="H11" s="48">
        <v>0</v>
      </c>
      <c r="I11" s="58">
        <v>0</v>
      </c>
      <c r="J11" s="60">
        <v>0</v>
      </c>
      <c r="K11" s="46">
        <v>0</v>
      </c>
      <c r="L11" s="48">
        <v>0</v>
      </c>
      <c r="M11" s="58">
        <v>0</v>
      </c>
      <c r="N11" s="60">
        <v>0</v>
      </c>
      <c r="O11" s="46">
        <v>0</v>
      </c>
      <c r="P11" s="48">
        <v>0</v>
      </c>
      <c r="Q11" s="58">
        <v>0</v>
      </c>
      <c r="R11" s="60">
        <v>0</v>
      </c>
      <c r="S11" s="46">
        <v>0</v>
      </c>
      <c r="T11" s="48">
        <v>0</v>
      </c>
      <c r="U11" s="58">
        <v>0</v>
      </c>
      <c r="V11" s="60">
        <v>0</v>
      </c>
      <c r="W11" s="46">
        <v>0</v>
      </c>
      <c r="X11" s="48">
        <v>0</v>
      </c>
      <c r="Y11" s="58">
        <v>0</v>
      </c>
      <c r="Z11" s="60">
        <v>0</v>
      </c>
      <c r="AA11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2" spans="2:27" ht="15" customHeight="1" thickBot="1">
      <c r="B12" s="31" t="s">
        <v>61</v>
      </c>
      <c r="C12" s="46">
        <v>0</v>
      </c>
      <c r="D12" s="48">
        <v>0</v>
      </c>
      <c r="E12" s="58">
        <v>0</v>
      </c>
      <c r="F12" s="60">
        <v>0</v>
      </c>
      <c r="G12" s="46">
        <v>0</v>
      </c>
      <c r="H12" s="48">
        <v>0</v>
      </c>
      <c r="I12" s="58">
        <v>0</v>
      </c>
      <c r="J12" s="60">
        <v>0</v>
      </c>
      <c r="K12" s="46">
        <v>0</v>
      </c>
      <c r="L12" s="48">
        <v>0</v>
      </c>
      <c r="M12" s="58">
        <v>0</v>
      </c>
      <c r="N12" s="60">
        <v>0</v>
      </c>
      <c r="O12" s="46">
        <v>0</v>
      </c>
      <c r="P12" s="48">
        <v>0</v>
      </c>
      <c r="Q12" s="58">
        <v>0</v>
      </c>
      <c r="R12" s="60">
        <v>0</v>
      </c>
      <c r="S12" s="46">
        <v>0</v>
      </c>
      <c r="T12" s="48">
        <v>0</v>
      </c>
      <c r="U12" s="58">
        <v>0</v>
      </c>
      <c r="V12" s="60">
        <v>0</v>
      </c>
      <c r="W12" s="46">
        <v>0</v>
      </c>
      <c r="X12" s="48">
        <v>0</v>
      </c>
      <c r="Y12" s="58">
        <v>0</v>
      </c>
      <c r="Z12" s="60">
        <v>0</v>
      </c>
      <c r="AA12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3" spans="2:27" ht="15" customHeight="1" thickBot="1">
      <c r="B13" s="31" t="s">
        <v>62</v>
      </c>
      <c r="C13" s="46">
        <v>0</v>
      </c>
      <c r="D13" s="48">
        <v>0</v>
      </c>
      <c r="E13" s="58">
        <v>0</v>
      </c>
      <c r="F13" s="60">
        <v>0</v>
      </c>
      <c r="G13" s="46">
        <v>0</v>
      </c>
      <c r="H13" s="48">
        <v>0</v>
      </c>
      <c r="I13" s="58">
        <v>0</v>
      </c>
      <c r="J13" s="60">
        <v>0</v>
      </c>
      <c r="K13" s="46">
        <v>0</v>
      </c>
      <c r="L13" s="48">
        <v>0</v>
      </c>
      <c r="M13" s="58">
        <v>0</v>
      </c>
      <c r="N13" s="60">
        <v>0</v>
      </c>
      <c r="O13" s="46">
        <v>0</v>
      </c>
      <c r="P13" s="48">
        <v>0</v>
      </c>
      <c r="Q13" s="58">
        <v>0</v>
      </c>
      <c r="R13" s="60">
        <v>0</v>
      </c>
      <c r="S13" s="46">
        <v>0</v>
      </c>
      <c r="T13" s="48">
        <v>0</v>
      </c>
      <c r="U13" s="58">
        <v>0</v>
      </c>
      <c r="V13" s="60">
        <v>0</v>
      </c>
      <c r="W13" s="46">
        <v>0</v>
      </c>
      <c r="X13" s="48">
        <v>0</v>
      </c>
      <c r="Y13" s="58">
        <v>0</v>
      </c>
      <c r="Z13" s="60">
        <v>0</v>
      </c>
      <c r="AA13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4" spans="2:27" ht="15" customHeight="1" thickBot="1">
      <c r="B14" s="45" t="s">
        <v>63</v>
      </c>
      <c r="C14" s="46">
        <v>0</v>
      </c>
      <c r="D14" s="48">
        <v>0</v>
      </c>
      <c r="E14" s="58">
        <v>0</v>
      </c>
      <c r="F14" s="60">
        <v>0</v>
      </c>
      <c r="G14" s="46">
        <v>0</v>
      </c>
      <c r="H14" s="48">
        <v>0</v>
      </c>
      <c r="I14" s="58">
        <v>0</v>
      </c>
      <c r="J14" s="60">
        <v>0</v>
      </c>
      <c r="K14" s="46">
        <v>0</v>
      </c>
      <c r="L14" s="48">
        <v>0</v>
      </c>
      <c r="M14" s="58">
        <v>0</v>
      </c>
      <c r="N14" s="60">
        <v>0</v>
      </c>
      <c r="O14" s="46">
        <v>0</v>
      </c>
      <c r="P14" s="48">
        <v>0</v>
      </c>
      <c r="Q14" s="58">
        <v>0</v>
      </c>
      <c r="R14" s="60">
        <v>0</v>
      </c>
      <c r="S14" s="46">
        <v>0</v>
      </c>
      <c r="T14" s="48">
        <v>0</v>
      </c>
      <c r="U14" s="58">
        <v>0</v>
      </c>
      <c r="V14" s="60">
        <v>0</v>
      </c>
      <c r="W14" s="46">
        <v>0</v>
      </c>
      <c r="X14" s="48">
        <v>0</v>
      </c>
      <c r="Y14" s="58">
        <v>0</v>
      </c>
      <c r="Z14" s="60">
        <v>0</v>
      </c>
      <c r="AA14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5" spans="2:27" ht="15" customHeight="1" thickBot="1">
      <c r="B15" s="31" t="s">
        <v>64</v>
      </c>
      <c r="C15" s="46">
        <v>0</v>
      </c>
      <c r="D15" s="48">
        <v>0</v>
      </c>
      <c r="E15" s="58">
        <v>0</v>
      </c>
      <c r="F15" s="60">
        <v>0</v>
      </c>
      <c r="G15" s="46">
        <v>0</v>
      </c>
      <c r="H15" s="48">
        <v>0</v>
      </c>
      <c r="I15" s="58">
        <v>0</v>
      </c>
      <c r="J15" s="60">
        <v>0</v>
      </c>
      <c r="K15" s="46">
        <v>0</v>
      </c>
      <c r="L15" s="48">
        <v>0</v>
      </c>
      <c r="M15" s="58">
        <v>0</v>
      </c>
      <c r="N15" s="60">
        <v>0</v>
      </c>
      <c r="O15" s="46">
        <v>0</v>
      </c>
      <c r="P15" s="48">
        <v>0</v>
      </c>
      <c r="Q15" s="58">
        <v>0</v>
      </c>
      <c r="R15" s="60">
        <v>0</v>
      </c>
      <c r="S15" s="46">
        <v>0</v>
      </c>
      <c r="T15" s="48">
        <v>0</v>
      </c>
      <c r="U15" s="58">
        <v>0</v>
      </c>
      <c r="V15" s="60">
        <v>0</v>
      </c>
      <c r="W15" s="46">
        <v>0</v>
      </c>
      <c r="X15" s="48">
        <v>0</v>
      </c>
      <c r="Y15" s="58">
        <v>0</v>
      </c>
      <c r="Z15" s="60">
        <v>0</v>
      </c>
      <c r="AA15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6" spans="2:27" ht="15" customHeight="1" thickBot="1">
      <c r="B16" s="31" t="s">
        <v>65</v>
      </c>
      <c r="C16" s="46">
        <v>0</v>
      </c>
      <c r="D16" s="48">
        <v>0</v>
      </c>
      <c r="E16" s="58">
        <v>0</v>
      </c>
      <c r="F16" s="60">
        <v>0</v>
      </c>
      <c r="G16" s="46">
        <v>0</v>
      </c>
      <c r="H16" s="48">
        <v>0</v>
      </c>
      <c r="I16" s="58">
        <v>0</v>
      </c>
      <c r="J16" s="60">
        <v>0</v>
      </c>
      <c r="K16" s="46">
        <v>0</v>
      </c>
      <c r="L16" s="48">
        <v>0</v>
      </c>
      <c r="M16" s="58">
        <v>0</v>
      </c>
      <c r="N16" s="60">
        <v>0</v>
      </c>
      <c r="O16" s="46">
        <v>0</v>
      </c>
      <c r="P16" s="48">
        <v>0</v>
      </c>
      <c r="Q16" s="58">
        <v>0</v>
      </c>
      <c r="R16" s="60">
        <v>0</v>
      </c>
      <c r="S16" s="46">
        <v>0</v>
      </c>
      <c r="T16" s="48">
        <v>0</v>
      </c>
      <c r="U16" s="58">
        <v>0</v>
      </c>
      <c r="V16" s="60">
        <v>0</v>
      </c>
      <c r="W16" s="46">
        <v>0</v>
      </c>
      <c r="X16" s="48">
        <v>0</v>
      </c>
      <c r="Y16" s="58">
        <v>0</v>
      </c>
      <c r="Z16" s="60">
        <v>0</v>
      </c>
      <c r="AA16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7" spans="2:27" ht="15" customHeight="1" thickBot="1">
      <c r="B17" s="31" t="s">
        <v>66</v>
      </c>
      <c r="C17" s="46">
        <v>0</v>
      </c>
      <c r="D17" s="48">
        <v>0</v>
      </c>
      <c r="E17" s="58">
        <v>0</v>
      </c>
      <c r="F17" s="60">
        <v>0</v>
      </c>
      <c r="G17" s="46">
        <v>0</v>
      </c>
      <c r="H17" s="48">
        <v>0</v>
      </c>
      <c r="I17" s="58">
        <v>0</v>
      </c>
      <c r="J17" s="60">
        <v>0</v>
      </c>
      <c r="K17" s="46">
        <v>0</v>
      </c>
      <c r="L17" s="48">
        <v>0</v>
      </c>
      <c r="M17" s="58">
        <v>0</v>
      </c>
      <c r="N17" s="60">
        <v>0</v>
      </c>
      <c r="O17" s="46">
        <v>0</v>
      </c>
      <c r="P17" s="48">
        <v>0</v>
      </c>
      <c r="Q17" s="58">
        <v>0</v>
      </c>
      <c r="R17" s="60">
        <v>0</v>
      </c>
      <c r="S17" s="46">
        <v>0</v>
      </c>
      <c r="T17" s="48">
        <v>0</v>
      </c>
      <c r="U17" s="58">
        <v>0</v>
      </c>
      <c r="V17" s="60">
        <v>0</v>
      </c>
      <c r="W17" s="46">
        <v>0</v>
      </c>
      <c r="X17" s="48">
        <v>0</v>
      </c>
      <c r="Y17" s="58">
        <v>0</v>
      </c>
      <c r="Z17" s="60">
        <v>0</v>
      </c>
      <c r="AA17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8" spans="2:27" ht="15" customHeight="1" thickBot="1">
      <c r="B18" s="31" t="s">
        <v>67</v>
      </c>
      <c r="C18" s="46">
        <v>0</v>
      </c>
      <c r="D18" s="48">
        <v>0</v>
      </c>
      <c r="E18" s="58">
        <v>0</v>
      </c>
      <c r="F18" s="60">
        <v>0</v>
      </c>
      <c r="G18" s="46">
        <v>0</v>
      </c>
      <c r="H18" s="48">
        <v>0</v>
      </c>
      <c r="I18" s="58">
        <v>0</v>
      </c>
      <c r="J18" s="60">
        <v>0</v>
      </c>
      <c r="K18" s="46">
        <v>0</v>
      </c>
      <c r="L18" s="48">
        <v>0</v>
      </c>
      <c r="M18" s="58">
        <v>0</v>
      </c>
      <c r="N18" s="60">
        <v>0</v>
      </c>
      <c r="O18" s="46">
        <v>0</v>
      </c>
      <c r="P18" s="48">
        <v>0</v>
      </c>
      <c r="Q18" s="58">
        <v>0</v>
      </c>
      <c r="R18" s="60">
        <v>0</v>
      </c>
      <c r="S18" s="46">
        <v>0</v>
      </c>
      <c r="T18" s="48">
        <v>0</v>
      </c>
      <c r="U18" s="58">
        <v>0</v>
      </c>
      <c r="V18" s="60">
        <v>0</v>
      </c>
      <c r="W18" s="46">
        <v>0</v>
      </c>
      <c r="X18" s="48">
        <v>0</v>
      </c>
      <c r="Y18" s="58">
        <v>0</v>
      </c>
      <c r="Z18" s="60">
        <v>0</v>
      </c>
      <c r="AA18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19" spans="2:27" ht="15" customHeight="1" thickBot="1">
      <c r="B19" s="31" t="s">
        <v>68</v>
      </c>
      <c r="C19" s="46">
        <v>0</v>
      </c>
      <c r="D19" s="48">
        <v>0</v>
      </c>
      <c r="E19" s="58">
        <v>0</v>
      </c>
      <c r="F19" s="60">
        <v>0</v>
      </c>
      <c r="G19" s="46">
        <v>0</v>
      </c>
      <c r="H19" s="48">
        <v>0</v>
      </c>
      <c r="I19" s="58">
        <v>0</v>
      </c>
      <c r="J19" s="60">
        <v>0</v>
      </c>
      <c r="K19" s="46">
        <v>0</v>
      </c>
      <c r="L19" s="48">
        <v>0</v>
      </c>
      <c r="M19" s="58">
        <v>0</v>
      </c>
      <c r="N19" s="60">
        <v>0</v>
      </c>
      <c r="O19" s="46">
        <v>0</v>
      </c>
      <c r="P19" s="48">
        <v>0</v>
      </c>
      <c r="Q19" s="58">
        <v>0</v>
      </c>
      <c r="R19" s="60">
        <v>0</v>
      </c>
      <c r="S19" s="46">
        <v>0</v>
      </c>
      <c r="T19" s="48">
        <v>0</v>
      </c>
      <c r="U19" s="58">
        <v>0</v>
      </c>
      <c r="V19" s="60">
        <v>0</v>
      </c>
      <c r="W19" s="46">
        <v>0</v>
      </c>
      <c r="X19" s="48">
        <v>0</v>
      </c>
      <c r="Y19" s="58">
        <v>0</v>
      </c>
      <c r="Z19" s="60">
        <v>0</v>
      </c>
      <c r="AA19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20" spans="2:27" ht="15" customHeight="1" thickBot="1">
      <c r="B20" s="31" t="s">
        <v>69</v>
      </c>
      <c r="C20" s="46">
        <v>0</v>
      </c>
      <c r="D20" s="48">
        <v>0</v>
      </c>
      <c r="E20" s="58">
        <v>0</v>
      </c>
      <c r="F20" s="60">
        <v>0</v>
      </c>
      <c r="G20" s="46">
        <v>0</v>
      </c>
      <c r="H20" s="48">
        <v>0</v>
      </c>
      <c r="I20" s="58">
        <v>0</v>
      </c>
      <c r="J20" s="60">
        <v>0</v>
      </c>
      <c r="K20" s="46">
        <v>0</v>
      </c>
      <c r="L20" s="48">
        <v>0</v>
      </c>
      <c r="M20" s="58">
        <v>0</v>
      </c>
      <c r="N20" s="60">
        <v>0</v>
      </c>
      <c r="O20" s="46">
        <v>0</v>
      </c>
      <c r="P20" s="48">
        <v>0</v>
      </c>
      <c r="Q20" s="58">
        <v>0</v>
      </c>
      <c r="R20" s="60">
        <v>0</v>
      </c>
      <c r="S20" s="46">
        <v>0</v>
      </c>
      <c r="T20" s="48">
        <v>0</v>
      </c>
      <c r="U20" s="58">
        <v>0</v>
      </c>
      <c r="V20" s="60">
        <v>0</v>
      </c>
      <c r="W20" s="46">
        <v>0</v>
      </c>
      <c r="X20" s="48">
        <v>0</v>
      </c>
      <c r="Y20" s="58">
        <v>0</v>
      </c>
      <c r="Z20" s="60">
        <v>0</v>
      </c>
      <c r="AA20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21" spans="2:27" ht="15" customHeight="1" thickBot="1">
      <c r="B21" s="31" t="s">
        <v>70</v>
      </c>
      <c r="C21" s="46">
        <v>0</v>
      </c>
      <c r="D21" s="48">
        <v>0</v>
      </c>
      <c r="E21" s="58">
        <v>0</v>
      </c>
      <c r="F21" s="60">
        <v>0</v>
      </c>
      <c r="G21" s="46">
        <v>0</v>
      </c>
      <c r="H21" s="48">
        <v>0</v>
      </c>
      <c r="I21" s="58">
        <v>0</v>
      </c>
      <c r="J21" s="60">
        <v>0</v>
      </c>
      <c r="K21" s="46">
        <v>0</v>
      </c>
      <c r="L21" s="48">
        <v>0</v>
      </c>
      <c r="M21" s="58">
        <v>0</v>
      </c>
      <c r="N21" s="60">
        <v>0</v>
      </c>
      <c r="O21" s="46">
        <v>0</v>
      </c>
      <c r="P21" s="48">
        <v>0</v>
      </c>
      <c r="Q21" s="58">
        <v>0</v>
      </c>
      <c r="R21" s="60">
        <v>0</v>
      </c>
      <c r="S21" s="46">
        <v>0</v>
      </c>
      <c r="T21" s="48">
        <v>0</v>
      </c>
      <c r="U21" s="58">
        <v>0</v>
      </c>
      <c r="V21" s="60">
        <v>0</v>
      </c>
      <c r="W21" s="46">
        <v>0</v>
      </c>
      <c r="X21" s="48">
        <v>0</v>
      </c>
      <c r="Y21" s="58">
        <v>0</v>
      </c>
      <c r="Z21" s="60">
        <v>0</v>
      </c>
      <c r="AA21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22" spans="2:27" ht="15" customHeight="1" thickBot="1">
      <c r="B22" s="31" t="s">
        <v>71</v>
      </c>
      <c r="C22" s="47">
        <v>0</v>
      </c>
      <c r="D22" s="49">
        <v>0</v>
      </c>
      <c r="E22" s="58">
        <v>0</v>
      </c>
      <c r="F22" s="61">
        <v>0</v>
      </c>
      <c r="G22" s="46">
        <v>0</v>
      </c>
      <c r="H22" s="49">
        <v>0</v>
      </c>
      <c r="I22" s="58">
        <v>0</v>
      </c>
      <c r="J22" s="61">
        <v>0</v>
      </c>
      <c r="K22" s="46">
        <v>0</v>
      </c>
      <c r="L22" s="49">
        <v>0</v>
      </c>
      <c r="M22" s="58">
        <v>0</v>
      </c>
      <c r="N22" s="61">
        <v>0</v>
      </c>
      <c r="O22" s="46">
        <v>0</v>
      </c>
      <c r="P22" s="49">
        <v>0</v>
      </c>
      <c r="Q22" s="58">
        <v>0</v>
      </c>
      <c r="R22" s="61">
        <v>0</v>
      </c>
      <c r="S22" s="46">
        <v>0</v>
      </c>
      <c r="T22" s="49">
        <v>0</v>
      </c>
      <c r="U22" s="58">
        <v>0</v>
      </c>
      <c r="V22" s="61">
        <v>0</v>
      </c>
      <c r="W22" s="46">
        <v>0</v>
      </c>
      <c r="X22" s="49">
        <v>0</v>
      </c>
      <c r="Y22" s="58">
        <v>0</v>
      </c>
      <c r="Z22" s="61">
        <v>0</v>
      </c>
      <c r="AA22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23" spans="2:27" ht="15" customHeight="1" thickBot="1">
      <c r="B23" s="32" t="s">
        <v>72</v>
      </c>
      <c r="C23" s="47">
        <v>0</v>
      </c>
      <c r="D23" s="49">
        <v>0</v>
      </c>
      <c r="E23" s="58">
        <v>0</v>
      </c>
      <c r="F23" s="61">
        <v>0</v>
      </c>
      <c r="G23" s="46">
        <v>0</v>
      </c>
      <c r="H23" s="49">
        <v>0</v>
      </c>
      <c r="I23" s="58">
        <v>0</v>
      </c>
      <c r="J23" s="61">
        <v>0</v>
      </c>
      <c r="K23" s="46">
        <v>0</v>
      </c>
      <c r="L23" s="49">
        <v>0</v>
      </c>
      <c r="M23" s="58">
        <v>0</v>
      </c>
      <c r="N23" s="61">
        <v>0</v>
      </c>
      <c r="O23" s="46">
        <v>0</v>
      </c>
      <c r="P23" s="49">
        <v>0</v>
      </c>
      <c r="Q23" s="58">
        <v>0</v>
      </c>
      <c r="R23" s="61">
        <v>0</v>
      </c>
      <c r="S23" s="46">
        <v>0</v>
      </c>
      <c r="T23" s="49">
        <v>0</v>
      </c>
      <c r="U23" s="58">
        <v>0</v>
      </c>
      <c r="V23" s="61">
        <v>0</v>
      </c>
      <c r="W23" s="46">
        <v>0</v>
      </c>
      <c r="X23" s="49">
        <v>0</v>
      </c>
      <c r="Y23" s="58">
        <v>0</v>
      </c>
      <c r="Z23" s="61">
        <v>0</v>
      </c>
      <c r="AA23" s="55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24" spans="2:27" ht="15">
      <c r="B24" s="33" t="s">
        <v>73</v>
      </c>
      <c r="C24" s="53">
        <v>0</v>
      </c>
      <c r="D24" s="54">
        <v>0</v>
      </c>
      <c r="E24" s="59">
        <v>0</v>
      </c>
      <c r="F24" s="62">
        <v>0</v>
      </c>
      <c r="G24" s="53">
        <v>0</v>
      </c>
      <c r="H24" s="54">
        <v>0</v>
      </c>
      <c r="I24" s="59">
        <v>0</v>
      </c>
      <c r="J24" s="62">
        <v>0</v>
      </c>
      <c r="K24" s="53">
        <v>0</v>
      </c>
      <c r="L24" s="54">
        <v>0</v>
      </c>
      <c r="M24" s="59">
        <v>0</v>
      </c>
      <c r="N24" s="62">
        <v>0</v>
      </c>
      <c r="O24" s="53">
        <v>0</v>
      </c>
      <c r="P24" s="54">
        <v>0</v>
      </c>
      <c r="Q24" s="59">
        <v>0</v>
      </c>
      <c r="R24" s="62">
        <v>0</v>
      </c>
      <c r="S24" s="53">
        <v>0</v>
      </c>
      <c r="T24" s="54">
        <v>0</v>
      </c>
      <c r="U24" s="59">
        <v>0</v>
      </c>
      <c r="V24" s="62">
        <v>0</v>
      </c>
      <c r="W24" s="53">
        <v>0</v>
      </c>
      <c r="X24" s="54">
        <v>0</v>
      </c>
      <c r="Y24" s="59">
        <v>0</v>
      </c>
      <c r="Z24" s="62">
        <v>0</v>
      </c>
      <c r="AA24" s="56">
        <f>+tbl_Ingresos4610[[#This Row],[Gasto Enero]]+tbl_Ingresos4610[[#This Row],[Gasto Febrero]]+tbl_Ingresos4610[[#This Row],[Gasto Marzo]]+tbl_Ingresos4610[[#This Row],[Gasto Abril]]+tbl_Ingresos4610[[#This Row],[Gasto Mayo]]+tbl_Ingresos4610[[#This Row],[Gasto Junio]]+tbl_Ingresos4610[[#This Row],[Gasto Julio]]+tbl_Ingresos4610[[#This Row],[Gasto Agosto]]+tbl_Ingresos4610[[#This Row],[Gasto Septiembre]]+tbl_Ingresos4610[[#This Row],[Gasto Octubre]]+tbl_Ingresos4610[[#This Row],[Gasto Noviembre]]+tbl_Ingresos4610[[#This Row],[Gasto Diciembre]]</f>
        <v>0</v>
      </c>
    </row>
    <row r="25" spans="2:27" ht="16.5" customHeight="1" thickBot="1">
      <c r="B25" s="64" t="s">
        <v>30</v>
      </c>
      <c r="C25" s="51">
        <f>SUM(tbl_Ingresos4610[Presupuesto Enero])</f>
        <v>0</v>
      </c>
      <c r="D25" s="51">
        <f>SUBTOTAL(109,tbl_Ingresos4610[Gasto Enero])</f>
        <v>0</v>
      </c>
      <c r="E25" s="51">
        <f>SUM(tbl_Ingresos4610[Presupuesto Febrero])</f>
        <v>0</v>
      </c>
      <c r="F25" s="51">
        <f>SUBTOTAL(109,tbl_Ingresos4610[Gasto Febrero])</f>
        <v>0</v>
      </c>
      <c r="G25" s="51">
        <f>SUM(tbl_Ingresos4610[Presupuesto Marzo])</f>
        <v>0</v>
      </c>
      <c r="H25" s="51">
        <f>SUBTOTAL(109,tbl_Ingresos4610[Gasto Marzo])</f>
        <v>0</v>
      </c>
      <c r="I25" s="51">
        <f>SUM(tbl_Ingresos4610[Presupuesto Abril])</f>
        <v>0</v>
      </c>
      <c r="J25" s="51">
        <f>SUBTOTAL(109,tbl_Ingresos4610[Gasto Abril])</f>
        <v>0</v>
      </c>
      <c r="K25" s="51">
        <f>SUM(tbl_Ingresos4610[Presupuesto Mayo])</f>
        <v>0</v>
      </c>
      <c r="L25" s="51">
        <f>SUBTOTAL(109,tbl_Ingresos4610[Gasto Mayo])</f>
        <v>0</v>
      </c>
      <c r="M25" s="51">
        <f>SUBTOTAL(109,tbl_Ingresos4610[Presupuesto Junio])</f>
        <v>0</v>
      </c>
      <c r="N25" s="51">
        <f>SUBTOTAL(109,tbl_Ingresos4610[Gasto Junio])</f>
        <v>0</v>
      </c>
      <c r="O25" s="51">
        <f>SUBTOTAL(109,tbl_Ingresos4610[Presupuesto Julio])</f>
        <v>0</v>
      </c>
      <c r="P25" s="51">
        <f>SUBTOTAL(109,tbl_Ingresos4610[Gasto Julio])</f>
        <v>0</v>
      </c>
      <c r="Q25" s="51">
        <f>SUM(tbl_Ingresos4610[Presupuesto Agosto])</f>
        <v>0</v>
      </c>
      <c r="R25" s="51">
        <f>SUBTOTAL(109,tbl_Ingresos4610[Gasto Agosto])</f>
        <v>0</v>
      </c>
      <c r="S25" s="51">
        <f>SUBTOTAL(109,tbl_Ingresos4610[Presupuesto Septiembre])</f>
        <v>0</v>
      </c>
      <c r="T25" s="51">
        <f>SUBTOTAL(109,tbl_Ingresos4610[Gasto Septiembre])</f>
        <v>0</v>
      </c>
      <c r="U25" s="51">
        <f>SUBTOTAL(109,tbl_Ingresos4610[Presupuesto Octubre])</f>
        <v>0</v>
      </c>
      <c r="V25" s="51">
        <f>SUBTOTAL(109,tbl_Ingresos4610[Gasto Octubre])</f>
        <v>0</v>
      </c>
      <c r="W25" s="51">
        <f>SUBTOTAL(109,tbl_Ingresos4610[Presupuesto Noviembre])</f>
        <v>0</v>
      </c>
      <c r="X25" s="51">
        <f>SUBTOTAL(109,tbl_Ingresos4610[Gasto Noviembre])</f>
        <v>0</v>
      </c>
      <c r="Y25" s="51">
        <f>SUBTOTAL(109,tbl_Ingresos4610[Presupuesto Diciembre])</f>
        <v>0</v>
      </c>
      <c r="Z25" s="51">
        <f>SUBTOTAL(109,tbl_Ingresos4610[Gasto Diciembre])</f>
        <v>0</v>
      </c>
      <c r="AA25" s="52">
        <f>SUM(Tabla6812[TOTAL GASTO])</f>
        <v>0</v>
      </c>
    </row>
    <row r="26" spans="2:27" ht="16.5" customHeight="1" thickTop="1">
      <c r="B26" s="34" t="s">
        <v>74</v>
      </c>
      <c r="C26" s="78">
        <f>+C25-D25</f>
        <v>0</v>
      </c>
      <c r="D26" s="78"/>
      <c r="E26" s="78">
        <f>+E25-F25</f>
        <v>0</v>
      </c>
      <c r="F26" s="78"/>
      <c r="G26" s="78">
        <f>+G25-H25</f>
        <v>0</v>
      </c>
      <c r="H26" s="78"/>
      <c r="I26" s="78">
        <f>+I25-J25</f>
        <v>0</v>
      </c>
      <c r="J26" s="78"/>
      <c r="K26" s="78">
        <f>+K25-L25</f>
        <v>0</v>
      </c>
      <c r="L26" s="78"/>
      <c r="M26" s="78">
        <f>+M25-N25</f>
        <v>0</v>
      </c>
      <c r="N26" s="78"/>
      <c r="O26" s="78">
        <f>+O25-P25</f>
        <v>0</v>
      </c>
      <c r="P26" s="78"/>
      <c r="Q26" s="78">
        <f>+Q25-R25</f>
        <v>0</v>
      </c>
      <c r="R26" s="78"/>
      <c r="S26" s="78">
        <f>+S25-T25</f>
        <v>0</v>
      </c>
      <c r="T26" s="78"/>
      <c r="U26" s="78">
        <f>+U25-V25</f>
        <v>0</v>
      </c>
      <c r="V26" s="78"/>
      <c r="W26" s="78">
        <f>+W25-X25</f>
        <v>0</v>
      </c>
      <c r="X26" s="78"/>
      <c r="Y26" s="78">
        <f>+Y25-Z25</f>
        <v>0</v>
      </c>
      <c r="Z26" s="78"/>
      <c r="AA26" s="63"/>
    </row>
  </sheetData>
  <mergeCells count="25">
    <mergeCell ref="B5:AA5"/>
    <mergeCell ref="C6:D6"/>
    <mergeCell ref="C26:D26"/>
    <mergeCell ref="E6:F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Y6:Z6"/>
    <mergeCell ref="G6:H6"/>
    <mergeCell ref="K6:L6"/>
    <mergeCell ref="O6:P6"/>
    <mergeCell ref="S6:T6"/>
    <mergeCell ref="W6:X6"/>
    <mergeCell ref="I6:J6"/>
    <mergeCell ref="M6:N6"/>
    <mergeCell ref="Q6:R6"/>
    <mergeCell ref="U6:V6"/>
  </mergeCells>
  <phoneticPr fontId="19" type="noConversion"/>
  <conditionalFormatting sqref="C26:Z26">
    <cfRule type="cellIs" dxfId="56" priority="3" operator="greaterThan">
      <formula>"$0.00$C$25"</formula>
    </cfRule>
    <cfRule type="cellIs" dxfId="55" priority="2" operator="greaterThan">
      <formula>0</formula>
    </cfRule>
    <cfRule type="cellIs" dxfId="54" priority="1" operator="lessThan">
      <formula>0</formula>
    </cfRule>
  </conditionalFormatting>
  <printOptions horizontalCentered="1"/>
  <pageMargins left="0.25" right="0.25" top="0.75" bottom="0.75" header="0.3" footer="0.3"/>
  <pageSetup scale="82" orientation="portrait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5C7F91"/>
    <pageSetUpPr autoPageBreaks="0" fitToPage="1"/>
  </sheetPr>
  <dimension ref="B5:O19"/>
  <sheetViews>
    <sheetView showGridLines="0" showRowColHeaders="0" zoomScale="84" zoomScaleNormal="84" workbookViewId="0"/>
  </sheetViews>
  <sheetFormatPr defaultColWidth="9.140625" defaultRowHeight="16.5" customHeight="1"/>
  <cols>
    <col min="1" max="1" width="3.42578125" style="1" customWidth="1"/>
    <col min="2" max="2" width="24" style="1" customWidth="1"/>
    <col min="3" max="15" width="15.7109375" style="2" customWidth="1"/>
    <col min="16" max="16384" width="9.140625" style="1"/>
  </cols>
  <sheetData>
    <row r="5" spans="2:15" ht="21" customHeight="1">
      <c r="B5" s="77" t="s">
        <v>75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ht="15" customHeight="1" thickBot="1"/>
    <row r="7" spans="2:15" ht="15" customHeight="1" thickBot="1">
      <c r="B7" s="35" t="s">
        <v>76</v>
      </c>
      <c r="C7" s="36" t="s">
        <v>6</v>
      </c>
      <c r="D7" s="36" t="s">
        <v>7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6" t="s">
        <v>13</v>
      </c>
      <c r="K7" s="36" t="s">
        <v>14</v>
      </c>
      <c r="L7" s="36" t="s">
        <v>15</v>
      </c>
      <c r="M7" s="36" t="s">
        <v>16</v>
      </c>
      <c r="N7" s="36" t="s">
        <v>17</v>
      </c>
      <c r="O7" s="37" t="s">
        <v>18</v>
      </c>
    </row>
    <row r="8" spans="2:15" ht="15" customHeight="1">
      <c r="B8" s="38" t="s">
        <v>77</v>
      </c>
      <c r="C8" s="39">
        <f>Ingresos!C18</f>
        <v>0</v>
      </c>
      <c r="D8" s="39">
        <f>Ingresos!D18</f>
        <v>0</v>
      </c>
      <c r="E8" s="39">
        <f>Ingresos!E18</f>
        <v>0</v>
      </c>
      <c r="F8" s="39">
        <f>Ingresos!F18</f>
        <v>0</v>
      </c>
      <c r="G8" s="39">
        <f>Ingresos!G18</f>
        <v>0</v>
      </c>
      <c r="H8" s="39">
        <f>Ingresos!H18</f>
        <v>0</v>
      </c>
      <c r="I8" s="39">
        <f>Ingresos!I18</f>
        <v>0</v>
      </c>
      <c r="J8" s="39">
        <f>Ingresos!J18</f>
        <v>0</v>
      </c>
      <c r="K8" s="39">
        <f>Ingresos!K18</f>
        <v>0</v>
      </c>
      <c r="L8" s="39">
        <f>Ingresos!L18</f>
        <v>0</v>
      </c>
      <c r="M8" s="39">
        <f>Ingresos!M18</f>
        <v>0</v>
      </c>
      <c r="N8" s="39">
        <f>Ingresos!N18</f>
        <v>0</v>
      </c>
      <c r="O8" s="40">
        <f>SUM(tbl_Ingresos461014[[#This Row],[ENERO]:[DICIEMBRE]])</f>
        <v>0</v>
      </c>
    </row>
    <row r="9" spans="2:15" ht="15" customHeight="1">
      <c r="B9" s="93" t="s">
        <v>78</v>
      </c>
      <c r="C9" s="41">
        <f>'Egresos (Gastos)'!D25</f>
        <v>0</v>
      </c>
      <c r="D9" s="41">
        <f>'Egresos (Gastos)'!F25</f>
        <v>0</v>
      </c>
      <c r="E9" s="41">
        <f>'Egresos (Gastos)'!H25</f>
        <v>0</v>
      </c>
      <c r="F9" s="41">
        <f>'Egresos (Gastos)'!J25</f>
        <v>0</v>
      </c>
      <c r="G9" s="41">
        <f>'Egresos (Gastos)'!L25</f>
        <v>0</v>
      </c>
      <c r="H9" s="41">
        <f>'Egresos (Gastos)'!N25</f>
        <v>0</v>
      </c>
      <c r="I9" s="41">
        <f>'Egresos (Gastos)'!P25</f>
        <v>0</v>
      </c>
      <c r="J9" s="41">
        <f>'Egresos (Gastos)'!R25</f>
        <v>0</v>
      </c>
      <c r="K9" s="41">
        <f>'Egresos (Gastos)'!T25</f>
        <v>0</v>
      </c>
      <c r="L9" s="41">
        <f>'Egresos (Gastos)'!V25</f>
        <v>0</v>
      </c>
      <c r="M9" s="41">
        <f>'Egresos (Gastos)'!X25</f>
        <v>0</v>
      </c>
      <c r="N9" s="41">
        <f>'Egresos (Gastos)'!Z25</f>
        <v>0</v>
      </c>
      <c r="O9" s="40">
        <f>SUM(tbl_Ingresos461014[[#This Row],[ENERO]:[DICIEMBRE]])</f>
        <v>0</v>
      </c>
    </row>
    <row r="10" spans="2:15" ht="15" customHeight="1" thickBot="1">
      <c r="B10" s="42" t="s">
        <v>79</v>
      </c>
      <c r="C10" s="43">
        <f>C8-C9</f>
        <v>0</v>
      </c>
      <c r="D10" s="43">
        <f t="shared" ref="D10:N10" si="0">D8-D9</f>
        <v>0</v>
      </c>
      <c r="E10" s="43">
        <f t="shared" si="0"/>
        <v>0</v>
      </c>
      <c r="F10" s="43">
        <f t="shared" si="0"/>
        <v>0</v>
      </c>
      <c r="G10" s="43">
        <f t="shared" si="0"/>
        <v>0</v>
      </c>
      <c r="H10" s="43">
        <f t="shared" si="0"/>
        <v>0</v>
      </c>
      <c r="I10" s="43">
        <f t="shared" si="0"/>
        <v>0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si="0"/>
        <v>0</v>
      </c>
      <c r="N10" s="43">
        <f t="shared" si="0"/>
        <v>0</v>
      </c>
      <c r="O10" s="44">
        <f>O8-O9</f>
        <v>0</v>
      </c>
    </row>
    <row r="11" spans="2:15" ht="16.5" customHeight="1" thickTop="1"/>
    <row r="14" spans="2:15" ht="11.25" customHeight="1">
      <c r="L14" s="87" t="s">
        <v>79</v>
      </c>
      <c r="M14" s="88"/>
      <c r="N14" s="88"/>
      <c r="O14" s="89"/>
    </row>
    <row r="15" spans="2:15" ht="13.5" customHeight="1">
      <c r="L15" s="90"/>
      <c r="M15" s="91"/>
      <c r="N15" s="91"/>
      <c r="O15" s="92"/>
    </row>
    <row r="16" spans="2:15" ht="33.75" customHeight="1">
      <c r="L16" s="85"/>
      <c r="M16" s="79" t="s">
        <v>80</v>
      </c>
      <c r="N16" s="80"/>
      <c r="O16" s="81"/>
    </row>
    <row r="17" spans="12:15" ht="33.75" customHeight="1">
      <c r="L17" s="86"/>
      <c r="M17" s="82"/>
      <c r="N17" s="83"/>
      <c r="O17" s="84"/>
    </row>
    <row r="18" spans="12:15" ht="38.25" customHeight="1">
      <c r="L18" s="85"/>
      <c r="M18" s="79" t="s">
        <v>81</v>
      </c>
      <c r="N18" s="80"/>
      <c r="O18" s="81"/>
    </row>
    <row r="19" spans="12:15" ht="38.25" customHeight="1">
      <c r="L19" s="86"/>
      <c r="M19" s="82"/>
      <c r="N19" s="83"/>
      <c r="O19" s="84"/>
    </row>
  </sheetData>
  <mergeCells count="6">
    <mergeCell ref="B5:O5"/>
    <mergeCell ref="M16:O17"/>
    <mergeCell ref="M18:O19"/>
    <mergeCell ref="L16:L17"/>
    <mergeCell ref="L18:L19"/>
    <mergeCell ref="L14:O15"/>
  </mergeCells>
  <printOptions horizontalCentered="1"/>
  <pageMargins left="0.25" right="0.25" top="0.75" bottom="0.75" header="0.3" footer="0.3"/>
  <pageSetup scale="57" orientation="portrait" r:id="rId1"/>
  <drawing r:id="rId2"/>
  <legacyDrawing r:id="rId3"/>
  <tableParts count="2"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ADFB63D-F0CF-46CB-A53E-9A4C1ACCD1EA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3TrafficLights1" iconId="2"/>
            </x14:iconSet>
          </x14:cfRule>
          <xm:sqref>C10:N10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Beatriz Geara Jiménez</dc:creator>
  <cp:keywords/>
  <dc:description/>
  <cp:lastModifiedBy/>
  <cp:revision/>
  <dcterms:created xsi:type="dcterms:W3CDTF">2024-01-09T20:33:38Z</dcterms:created>
  <dcterms:modified xsi:type="dcterms:W3CDTF">2024-02-14T14:04:32Z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2024-01-09T15:43:23Z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48f6de62-ec7c-433d-b319-04078a6b9fe6</vt:lpwstr>
  </property>
  <property fmtid="{D5CDD505-2E9C-101B-9397-08002B2CF9AE}" pid="8" name="MSIP_Label_81f5a2da-7ac4-4e60-a27b-a125ee74514f_ContentBits">
    <vt:lpwstr>0</vt:lpwstr>
  </property>
</Properties>
</file>